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@EF - aExec Data\Shipping Info\Shipping Dimensions and Weight Chart\"/>
    </mc:Choice>
  </mc:AlternateContent>
  <xr:revisionPtr revIDLastSave="0" documentId="13_ncr:1_{7E8CD7EC-3AA0-4293-8CDE-395BA7F1D581}" xr6:coauthVersionLast="43" xr6:coauthVersionMax="43" xr10:uidLastSave="{00000000-0000-0000-0000-000000000000}"/>
  <bookViews>
    <workbookView xWindow="-108" yWindow="-108" windowWidth="30936" windowHeight="16896" xr2:uid="{08598DB2-1FAA-4219-B0FC-E4A4E45F2014}"/>
  </bookViews>
  <sheets>
    <sheet name="EF Shipping Dims &amp; Weights" sheetId="1" r:id="rId1"/>
  </sheets>
  <definedNames>
    <definedName name="_xlnm.Print_Area" localSheetId="0">'EF Shipping Dims &amp; Weights'!$A$1:$P$74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33" i="1"/>
  <c r="M78" i="1"/>
  <c r="M77" i="1"/>
  <c r="M76" i="1"/>
  <c r="M75" i="1"/>
  <c r="M74" i="1"/>
  <c r="M73" i="1"/>
  <c r="H60" i="1"/>
  <c r="G60" i="1"/>
  <c r="M60" i="1" s="1"/>
  <c r="F60" i="1"/>
  <c r="E60" i="1"/>
  <c r="H61" i="1"/>
  <c r="H91" i="1"/>
  <c r="H90" i="1"/>
  <c r="H89" i="1"/>
  <c r="H88" i="1"/>
  <c r="H87" i="1"/>
  <c r="H86" i="1"/>
  <c r="H85" i="1"/>
  <c r="H84" i="1"/>
  <c r="F91" i="1"/>
  <c r="F90" i="1"/>
  <c r="F89" i="1"/>
  <c r="F88" i="1"/>
  <c r="F87" i="1"/>
  <c r="F86" i="1"/>
  <c r="F85" i="1"/>
  <c r="F84" i="1"/>
  <c r="F73" i="1"/>
  <c r="G78" i="1"/>
  <c r="G77" i="1"/>
  <c r="G76" i="1"/>
  <c r="G75" i="1"/>
  <c r="G74" i="1"/>
  <c r="G73" i="1"/>
  <c r="E78" i="1"/>
  <c r="E77" i="1"/>
  <c r="E76" i="1"/>
  <c r="E75" i="1"/>
  <c r="E74" i="1"/>
  <c r="E73" i="1"/>
  <c r="F78" i="1"/>
  <c r="F77" i="1"/>
  <c r="F76" i="1"/>
  <c r="F75" i="1"/>
  <c r="F74" i="1"/>
  <c r="G67" i="1" l="1"/>
  <c r="G66" i="1"/>
  <c r="G65" i="1"/>
  <c r="G64" i="1"/>
  <c r="G63" i="1"/>
  <c r="G62" i="1"/>
  <c r="G61" i="1"/>
  <c r="F67" i="1"/>
  <c r="F66" i="1"/>
  <c r="F65" i="1"/>
  <c r="F64" i="1"/>
  <c r="F63" i="1"/>
  <c r="F62" i="1"/>
  <c r="F61" i="1"/>
  <c r="E67" i="1"/>
  <c r="E66" i="1"/>
  <c r="E65" i="1"/>
  <c r="E64" i="1"/>
  <c r="E63" i="1"/>
  <c r="E62" i="1"/>
  <c r="E61" i="1"/>
  <c r="M31" i="1" l="1"/>
  <c r="M20" i="1"/>
  <c r="L24" i="1" l="1"/>
  <c r="H24" i="1"/>
  <c r="H75" i="1" s="1"/>
  <c r="G24" i="1"/>
  <c r="F24" i="1"/>
  <c r="E24" i="1"/>
  <c r="L23" i="1"/>
  <c r="H23" i="1"/>
  <c r="H74" i="1" s="1"/>
  <c r="G23" i="1"/>
  <c r="M23" i="1" s="1"/>
  <c r="F23" i="1"/>
  <c r="E23" i="1"/>
  <c r="L22" i="1"/>
  <c r="G22" i="1"/>
  <c r="M22" i="1" s="1"/>
  <c r="F22" i="1"/>
  <c r="E22" i="1"/>
  <c r="M24" i="1" l="1"/>
  <c r="H73" i="1"/>
  <c r="F7" i="1"/>
  <c r="L33" i="1"/>
  <c r="L34" i="1"/>
  <c r="L35" i="1"/>
  <c r="L36" i="1"/>
  <c r="L37" i="1"/>
  <c r="L38" i="1"/>
  <c r="L39" i="1"/>
  <c r="L40" i="1"/>
  <c r="L25" i="1"/>
  <c r="L26" i="1"/>
  <c r="L27" i="1"/>
  <c r="P49" i="1"/>
  <c r="O49" i="1"/>
  <c r="H100" i="1"/>
  <c r="G100" i="1"/>
  <c r="M100" i="1" s="1"/>
  <c r="H47" i="1"/>
  <c r="H98" i="1" s="1"/>
  <c r="G47" i="1"/>
  <c r="G98" i="1" s="1"/>
  <c r="M98" i="1" s="1"/>
  <c r="H46" i="1"/>
  <c r="G46" i="1"/>
  <c r="G97" i="1" s="1"/>
  <c r="M97" i="1" s="1"/>
  <c r="H45" i="1"/>
  <c r="H96" i="1" s="1"/>
  <c r="G45" i="1"/>
  <c r="G96" i="1" s="1"/>
  <c r="M96" i="1" s="1"/>
  <c r="M44" i="1"/>
  <c r="H95" i="1"/>
  <c r="G95" i="1"/>
  <c r="M95" i="1" s="1"/>
  <c r="G40" i="1"/>
  <c r="H40" i="1"/>
  <c r="G39" i="1"/>
  <c r="M39" i="1" s="1"/>
  <c r="H39" i="1"/>
  <c r="G38" i="1"/>
  <c r="H38" i="1"/>
  <c r="G37" i="1"/>
  <c r="M37" i="1" s="1"/>
  <c r="H37" i="1"/>
  <c r="G36" i="1"/>
  <c r="H36" i="1"/>
  <c r="G35" i="1"/>
  <c r="H35" i="1"/>
  <c r="G34" i="1"/>
  <c r="H34" i="1"/>
  <c r="G33" i="1"/>
  <c r="M82" i="1"/>
  <c r="H82" i="1"/>
  <c r="G82" i="1"/>
  <c r="G27" i="1"/>
  <c r="H27" i="1"/>
  <c r="H78" i="1" s="1"/>
  <c r="G26" i="1"/>
  <c r="H26" i="1"/>
  <c r="H77" i="1" s="1"/>
  <c r="G25" i="1"/>
  <c r="H25" i="1"/>
  <c r="H76" i="1" s="1"/>
  <c r="G16" i="1"/>
  <c r="H16" i="1"/>
  <c r="L16" i="1"/>
  <c r="K16" i="1"/>
  <c r="J16" i="1"/>
  <c r="G15" i="1"/>
  <c r="H15" i="1"/>
  <c r="L15" i="1"/>
  <c r="K15" i="1"/>
  <c r="J15" i="1"/>
  <c r="G14" i="1"/>
  <c r="H14" i="1"/>
  <c r="L14" i="1"/>
  <c r="K14" i="1"/>
  <c r="J14" i="1"/>
  <c r="G13" i="1"/>
  <c r="H13" i="1"/>
  <c r="L13" i="1"/>
  <c r="K13" i="1"/>
  <c r="J13" i="1"/>
  <c r="G12" i="1"/>
  <c r="H12" i="1"/>
  <c r="L12" i="1"/>
  <c r="K12" i="1"/>
  <c r="J12" i="1"/>
  <c r="G11" i="1"/>
  <c r="H11" i="1"/>
  <c r="L11" i="1"/>
  <c r="K11" i="1"/>
  <c r="J11" i="1"/>
  <c r="G10" i="1"/>
  <c r="H10" i="1"/>
  <c r="L10" i="1"/>
  <c r="K10" i="1"/>
  <c r="J10" i="1"/>
  <c r="G9" i="1"/>
  <c r="H9" i="1"/>
  <c r="L9" i="1"/>
  <c r="K9" i="1"/>
  <c r="J9" i="1"/>
  <c r="H58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E33" i="1"/>
  <c r="F33" i="1"/>
  <c r="F26" i="1"/>
  <c r="E25" i="1"/>
  <c r="F16" i="1"/>
  <c r="F15" i="1"/>
  <c r="F14" i="1"/>
  <c r="F13" i="1"/>
  <c r="F12" i="1"/>
  <c r="F11" i="1"/>
  <c r="F10" i="1"/>
  <c r="F9" i="1"/>
  <c r="E16" i="1"/>
  <c r="E15" i="1"/>
  <c r="E14" i="1"/>
  <c r="E13" i="1"/>
  <c r="E12" i="1"/>
  <c r="E11" i="1"/>
  <c r="E10" i="1"/>
  <c r="E9" i="1"/>
  <c r="F27" i="1"/>
  <c r="E27" i="1"/>
  <c r="E26" i="1"/>
  <c r="F25" i="1"/>
  <c r="F47" i="1"/>
  <c r="E47" i="1"/>
  <c r="F46" i="1"/>
  <c r="E46" i="1"/>
  <c r="F45" i="1"/>
  <c r="E45" i="1"/>
  <c r="G90" i="1" l="1"/>
  <c r="M90" i="1" s="1"/>
  <c r="G89" i="1"/>
  <c r="M89" i="1" s="1"/>
  <c r="G88" i="1"/>
  <c r="M88" i="1" s="1"/>
  <c r="G87" i="1"/>
  <c r="M87" i="1" s="1"/>
  <c r="G86" i="1"/>
  <c r="M86" i="1" s="1"/>
  <c r="G85" i="1"/>
  <c r="M85" i="1" s="1"/>
  <c r="G91" i="1"/>
  <c r="M91" i="1" s="1"/>
  <c r="G84" i="1"/>
  <c r="M84" i="1" s="1"/>
  <c r="H66" i="1"/>
  <c r="M66" i="1" s="1"/>
  <c r="H65" i="1"/>
  <c r="M65" i="1" s="1"/>
  <c r="H64" i="1"/>
  <c r="H63" i="1"/>
  <c r="H62" i="1"/>
  <c r="M61" i="1"/>
  <c r="M58" i="1"/>
  <c r="H67" i="1"/>
  <c r="M67" i="1" s="1"/>
  <c r="M35" i="1"/>
  <c r="M38" i="1"/>
  <c r="M25" i="1"/>
  <c r="M34" i="1"/>
  <c r="M62" i="1"/>
  <c r="M63" i="1"/>
  <c r="M64" i="1"/>
  <c r="M26" i="1"/>
  <c r="M40" i="1"/>
  <c r="M27" i="1"/>
  <c r="M33" i="1"/>
  <c r="M36" i="1"/>
  <c r="M47" i="1"/>
  <c r="M45" i="1"/>
  <c r="M46" i="1"/>
  <c r="M15" i="1"/>
  <c r="M9" i="1"/>
  <c r="M13" i="1"/>
  <c r="M11" i="1"/>
  <c r="M12" i="1"/>
  <c r="M10" i="1"/>
  <c r="M14" i="1"/>
  <c r="M16" i="1"/>
  <c r="H97" i="1"/>
</calcChain>
</file>

<file path=xl/sharedStrings.xml><?xml version="1.0" encoding="utf-8"?>
<sst xmlns="http://schemas.openxmlformats.org/spreadsheetml/2006/main" count="354" uniqueCount="80">
  <si>
    <t>Description</t>
  </si>
  <si>
    <t>Liters</t>
  </si>
  <si>
    <t>Weight of Fluid</t>
  </si>
  <si>
    <t>Container Weight</t>
  </si>
  <si>
    <t>Pallet Weight</t>
  </si>
  <si>
    <t>Shipping Weight</t>
  </si>
  <si>
    <t>US Gal</t>
  </si>
  <si>
    <t>Lbs</t>
  </si>
  <si>
    <t>20L Plastic Tight Head</t>
  </si>
  <si>
    <t>1000L IBC Tote</t>
  </si>
  <si>
    <t>Shipping Dimensions</t>
  </si>
  <si>
    <t>n/a</t>
  </si>
  <si>
    <t>Units</t>
  </si>
  <si>
    <t>Vol</t>
  </si>
  <si>
    <t>kg</t>
  </si>
  <si>
    <t>W(in)</t>
  </si>
  <si>
    <t>L(in)</t>
  </si>
  <si>
    <t>H(in)</t>
  </si>
  <si>
    <t>W(cm)</t>
  </si>
  <si>
    <t>L(cm)</t>
  </si>
  <si>
    <t>H(cm)</t>
  </si>
  <si>
    <t>Metric Units</t>
  </si>
  <si>
    <t>Standard Units</t>
  </si>
  <si>
    <t>ChemFoundry, Inc.</t>
  </si>
  <si>
    <t>Engineered Fluids - Product Shipping Dimensions and Weights</t>
  </si>
  <si>
    <t>1x 200L Steel Drum on Pallet</t>
  </si>
  <si>
    <t>2x 200L Steel Drum on Pallet</t>
  </si>
  <si>
    <t>3x 200L Steel Drum on Pallet</t>
  </si>
  <si>
    <t>4x 200L Steel Drum on Pallet</t>
  </si>
  <si>
    <t>Container Dimensions</t>
  </si>
  <si>
    <t>Class</t>
  </si>
  <si>
    <t xml:space="preserve"> NMFC</t>
  </si>
  <si>
    <t>Note: All Engineered Fluids products are non-hazardous and not flammable for freight carriers</t>
  </si>
  <si>
    <t>3.8L Plastic F Jug</t>
  </si>
  <si>
    <t>Note: 1 - 8 units of 20L Plastic Tight Heads are shipped as individual units, quantities above 8 are palletized.</t>
  </si>
  <si>
    <t>Product</t>
  </si>
  <si>
    <t>10x 3.8L Plastic F Jug</t>
  </si>
  <si>
    <t>11x 3.8L Plastic F Jug</t>
  </si>
  <si>
    <t>12x 3.8L Plastic F Jug</t>
  </si>
  <si>
    <t>14x 3.8L Plastic F Jug</t>
  </si>
  <si>
    <t>15x 3.8L Plastic F Jug</t>
  </si>
  <si>
    <t>16x 3.8L Plastic F Jug</t>
  </si>
  <si>
    <t>13x 3.8L Plastic F Jug</t>
  </si>
  <si>
    <t xml:space="preserve">  9x 3.8L Plastic F Jug</t>
  </si>
  <si>
    <t>DS</t>
  </si>
  <si>
    <t>EC / AC</t>
  </si>
  <si>
    <t>20L Plastic Round Bucket</t>
  </si>
  <si>
    <t>10x 20L Plastic Round Bucket</t>
  </si>
  <si>
    <t>11x 20L Plastic Round Bucket</t>
  </si>
  <si>
    <t>12x 20L Plastic Round Bucket</t>
  </si>
  <si>
    <t>BC / VC</t>
  </si>
  <si>
    <t>Note: 1 - 8 units of 3.8L F Jugs are shipped as individual units, quantities above 8 are palletized in 45 per level up to 3 levels high for a maximum of 135 per pallet.</t>
  </si>
  <si>
    <t>Note: 1 - 8 units of 20L Plastic Round Buckets are shipped as individual units, quantities above 8 are palletized in 9 per level up to 3 levels high for a maximum of 27 per pallet.</t>
  </si>
  <si>
    <t xml:space="preserve">10x 20L Plastic Tight Head </t>
  </si>
  <si>
    <t xml:space="preserve">11x 20L Plastic Tight Head </t>
  </si>
  <si>
    <t xml:space="preserve">12x 20L Plastic Tight Head </t>
  </si>
  <si>
    <t xml:space="preserve">13x 20L Plastic Tight Head </t>
  </si>
  <si>
    <t xml:space="preserve">14x 20L Plastic Tight Head </t>
  </si>
  <si>
    <t xml:space="preserve">15x 20L Plastic Tight Head </t>
  </si>
  <si>
    <t xml:space="preserve">16x 20L Plastic Tight Head </t>
  </si>
  <si>
    <t xml:space="preserve">  9x 20L Plastic Tight Head </t>
  </si>
  <si>
    <t xml:space="preserve">  9x 20L Plastic Round Bucket</t>
  </si>
  <si>
    <t>AC: AmpCool, BC: BitCool, EC: ElectroCool, DS: Dielectric Solvent</t>
  </si>
  <si>
    <t>All</t>
  </si>
  <si>
    <t xml:space="preserve">  9x 4L Plastic F Jug</t>
  </si>
  <si>
    <t>10x 4L Plastic F Jug</t>
  </si>
  <si>
    <t>11x 4L Plastic F Jug</t>
  </si>
  <si>
    <t>12x 4L Plastic F Jug</t>
  </si>
  <si>
    <t>13x 4L Plastic F Jug</t>
  </si>
  <si>
    <t>14x 4L Plastic F Jug</t>
  </si>
  <si>
    <t>15x 4L Plastic F Jug</t>
  </si>
  <si>
    <t>16x 4L Plastic F Jug</t>
  </si>
  <si>
    <t>4L Plastic F Jug</t>
  </si>
  <si>
    <t>Note: 1 - 8 units of 4L F Jugs are shipped as individual units, quantities above 8 are palletized in 48 per level up to 3 levels high for a maximum of 144 per pallet.</t>
  </si>
  <si>
    <t>Note: 1 - 8 units of 20L Plastic Tight Heads are shipped as individual units, quantities above 8 are palletized, 16 per level up to 3 levels high for a maximum of 48.</t>
  </si>
  <si>
    <t>Note: 1 - 6 units of 20L Plastic Round Buckets are shipped as individual units, quantities above 6 are palletized in 12 per level up to 3 levels high for a maximum of 36 per pallet.</t>
  </si>
  <si>
    <t xml:space="preserve">  7x 20L Plastic Round Bucket</t>
  </si>
  <si>
    <t xml:space="preserve">  8x 20L Plastic Round Bucket</t>
  </si>
  <si>
    <t>AC: AmpCool, BC: BitCool,  DS: Dielectric Solvent, EC: ElectroCool, VC VoltCool</t>
  </si>
  <si>
    <t>Updated: 2019.06.12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</si>
</sst>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rgb="FF4472C4"/>
      </left>
      <right style="thin">
        <color rgb="FF4472C4"/>
      </right>
      <top style="thick">
        <color rgb="FF4472C4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ck">
        <color rgb="FF4472C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ck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 style="thick">
        <color rgb="FF4472C4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 style="thick">
        <color rgb="FF4472C4"/>
      </left>
      <right/>
      <top style="thick">
        <color rgb="FF4472C4"/>
      </top>
      <bottom style="thin">
        <color rgb="FF4472C4"/>
      </bottom>
      <diagonal/>
    </border>
    <border>
      <left/>
      <right style="thick">
        <color rgb="FF4472C4"/>
      </right>
      <top style="thick">
        <color rgb="FF4472C4"/>
      </top>
      <bottom style="thin">
        <color rgb="FF4472C4"/>
      </bottom>
      <diagonal/>
    </border>
    <border>
      <left style="thick">
        <color rgb="FF4472C4"/>
      </left>
      <right style="thin">
        <color rgb="FF4472C4"/>
      </right>
      <top style="thin">
        <color rgb="FF4472C4"/>
      </top>
      <bottom style="thick">
        <color rgb="FF4472C4"/>
      </bottom>
      <diagonal/>
    </border>
    <border>
      <left style="thin">
        <color rgb="FF4472C4"/>
      </left>
      <right style="thick">
        <color rgb="FF4472C4"/>
      </right>
      <top style="thin">
        <color rgb="FF4472C4"/>
      </top>
      <bottom style="thick">
        <color rgb="FF4472C4"/>
      </bottom>
      <diagonal/>
    </border>
    <border>
      <left style="thick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 style="thick">
        <color rgb="FF4472C4"/>
      </right>
      <top style="thin">
        <color rgb="FF4472C4"/>
      </top>
      <bottom style="thin">
        <color rgb="FF4472C4"/>
      </bottom>
      <diagonal/>
    </border>
    <border>
      <left style="thick">
        <color rgb="FF4472C4"/>
      </left>
      <right style="thin">
        <color rgb="FF4472C4"/>
      </right>
      <top style="thick">
        <color rgb="FF4472C4"/>
      </top>
      <bottom style="thin">
        <color rgb="FF4472C4"/>
      </bottom>
      <diagonal/>
    </border>
    <border>
      <left style="thin">
        <color rgb="FF4472C4"/>
      </left>
      <right style="thick">
        <color rgb="FF4472C4"/>
      </right>
      <top style="thick">
        <color rgb="FF4472C4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/>
      <bottom style="thick">
        <color rgb="FF4472C4"/>
      </bottom>
      <diagonal/>
    </border>
    <border>
      <left style="thick">
        <color rgb="FF4472C4"/>
      </left>
      <right style="thin">
        <color rgb="FF4472C4"/>
      </right>
      <top/>
      <bottom style="thick">
        <color rgb="FF4472C4"/>
      </bottom>
      <diagonal/>
    </border>
    <border>
      <left style="thin">
        <color rgb="FF4472C4"/>
      </left>
      <right style="thick">
        <color rgb="FF4472C4"/>
      </right>
      <top/>
      <bottom style="thick">
        <color rgb="FF4472C4"/>
      </bottom>
      <diagonal/>
    </border>
    <border>
      <left style="thin">
        <color rgb="FF4472C4"/>
      </left>
      <right/>
      <top/>
      <bottom style="thick">
        <color rgb="FF4472C4"/>
      </bottom>
      <diagonal/>
    </border>
    <border>
      <left style="thick">
        <color rgb="FF4472C4"/>
      </left>
      <right/>
      <top style="thin">
        <color rgb="FF4472C4"/>
      </top>
      <bottom style="thin">
        <color rgb="FF4472C4"/>
      </bottom>
      <diagonal/>
    </border>
    <border>
      <left style="thick">
        <color rgb="FF4472C4"/>
      </left>
      <right style="thin">
        <color rgb="FF4472C4"/>
      </right>
      <top style="thick">
        <color rgb="FF4472C4"/>
      </top>
      <bottom style="thick">
        <color rgb="FF4472C4"/>
      </bottom>
      <diagonal/>
    </border>
    <border>
      <left style="thin">
        <color rgb="FF4472C4"/>
      </left>
      <right style="thin">
        <color rgb="FF4472C4"/>
      </right>
      <top style="thick">
        <color rgb="FF4472C4"/>
      </top>
      <bottom style="thick">
        <color rgb="FF4472C4"/>
      </bottom>
      <diagonal/>
    </border>
    <border>
      <left style="thin">
        <color rgb="FF4472C4"/>
      </left>
      <right style="thick">
        <color rgb="FF4472C4"/>
      </right>
      <top style="thick">
        <color rgb="FF4472C4"/>
      </top>
      <bottom style="thick">
        <color rgb="FF4472C4"/>
      </bottom>
      <diagonal/>
    </border>
    <border>
      <left style="thin">
        <color rgb="FF4472C4"/>
      </left>
      <right/>
      <top style="thick">
        <color rgb="FF4472C4"/>
      </top>
      <bottom style="thick">
        <color rgb="FF4472C4"/>
      </bottom>
      <diagonal/>
    </border>
    <border>
      <left style="thick">
        <color rgb="FF4472C4"/>
      </left>
      <right/>
      <top style="thick">
        <color rgb="FF4472C4"/>
      </top>
      <bottom/>
      <diagonal/>
    </border>
    <border>
      <left/>
      <right/>
      <top style="thick">
        <color rgb="FF4472C4"/>
      </top>
      <bottom/>
      <diagonal/>
    </border>
    <border>
      <left/>
      <right style="thick">
        <color rgb="FF4472C4"/>
      </right>
      <top style="thick">
        <color rgb="FF4472C4"/>
      </top>
      <bottom/>
      <diagonal/>
    </border>
    <border>
      <left style="thick">
        <color rgb="FF4472C4"/>
      </left>
      <right/>
      <top/>
      <bottom/>
      <diagonal/>
    </border>
    <border>
      <left/>
      <right style="thick">
        <color rgb="FF4472C4"/>
      </right>
      <top/>
      <bottom/>
      <diagonal/>
    </border>
    <border>
      <left style="thick">
        <color rgb="FF4472C4"/>
      </left>
      <right/>
      <top/>
      <bottom style="thin">
        <color rgb="FF4472C4"/>
      </bottom>
      <diagonal/>
    </border>
    <border>
      <left style="thin">
        <color rgb="FF4472C4"/>
      </left>
      <right style="thin">
        <color rgb="FF4472C4"/>
      </right>
      <top/>
      <bottom style="thin">
        <color rgb="FF4472C4"/>
      </bottom>
      <diagonal/>
    </border>
    <border>
      <left style="thin">
        <color rgb="FF4472C4"/>
      </left>
      <right/>
      <top/>
      <bottom style="thin">
        <color rgb="FF4472C4"/>
      </bottom>
      <diagonal/>
    </border>
    <border>
      <left style="thick">
        <color rgb="FF4472C4"/>
      </left>
      <right style="thin">
        <color rgb="FF4472C4"/>
      </right>
      <top/>
      <bottom style="thin">
        <color rgb="FF4472C4"/>
      </bottom>
      <diagonal/>
    </border>
    <border>
      <left style="thin">
        <color rgb="FF4472C4"/>
      </left>
      <right style="thick">
        <color rgb="FF4472C4"/>
      </right>
      <top/>
      <bottom style="thin">
        <color rgb="FF4472C4"/>
      </bottom>
      <diagonal/>
    </border>
    <border>
      <left style="thick">
        <color rgb="FF4472C4"/>
      </left>
      <right style="thin">
        <color rgb="FF4472C4"/>
      </right>
      <top style="thick">
        <color rgb="FF4472C4"/>
      </top>
      <bottom/>
      <diagonal/>
    </border>
    <border>
      <left style="thin">
        <color rgb="FF4472C4"/>
      </left>
      <right style="thin">
        <color rgb="FF4472C4"/>
      </right>
      <top style="thick">
        <color rgb="FF4472C4"/>
      </top>
      <bottom/>
      <diagonal/>
    </border>
    <border>
      <left style="thin">
        <color rgb="FF4472C4"/>
      </left>
      <right style="thick">
        <color rgb="FF4472C4"/>
      </right>
      <top style="thick">
        <color rgb="FF4472C4"/>
      </top>
      <bottom/>
      <diagonal/>
    </border>
    <border>
      <left style="thin">
        <color rgb="FF4472C4"/>
      </left>
      <right/>
      <top style="thick">
        <color rgb="FF4472C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rgb="FF4472C4"/>
      </top>
      <bottom style="thick">
        <color rgb="FF4472C4"/>
      </bottom>
      <diagonal/>
    </border>
    <border>
      <left style="thick">
        <color rgb="FF4472C4"/>
      </left>
      <right/>
      <top style="thick">
        <color rgb="FF4472C4"/>
      </top>
      <bottom style="thick">
        <color rgb="FF4472C4"/>
      </bottom>
      <diagonal/>
    </border>
    <border>
      <left/>
      <right style="thick">
        <color rgb="FF4472C4"/>
      </right>
      <top style="thick">
        <color rgb="FF4472C4"/>
      </top>
      <bottom style="thick">
        <color rgb="FF4472C4"/>
      </bottom>
      <diagonal/>
    </border>
    <border>
      <left style="medium">
        <color indexed="64"/>
      </left>
      <right/>
      <top style="thin">
        <color rgb="FF4472C4"/>
      </top>
      <bottom style="thin">
        <color rgb="FF4472C4"/>
      </bottom>
      <diagonal/>
    </border>
    <border>
      <left style="thin">
        <color rgb="FF4472C4"/>
      </left>
      <right style="medium">
        <color indexed="64"/>
      </right>
      <top style="thin">
        <color rgb="FF4472C4"/>
      </top>
      <bottom style="thin">
        <color rgb="FF4472C4"/>
      </bottom>
      <diagonal/>
    </border>
    <border>
      <left style="medium">
        <color indexed="64"/>
      </left>
      <right/>
      <top/>
      <bottom style="thin">
        <color rgb="FF4472C4"/>
      </bottom>
      <diagonal/>
    </border>
    <border>
      <left style="thin">
        <color rgb="FF4472C4"/>
      </left>
      <right style="medium">
        <color indexed="64"/>
      </right>
      <top/>
      <bottom style="thin">
        <color rgb="FF4472C4"/>
      </bottom>
      <diagonal/>
    </border>
    <border>
      <left style="medium">
        <color theme="4"/>
      </left>
      <right/>
      <top style="thin">
        <color rgb="FF4472C4"/>
      </top>
      <bottom style="thin">
        <color rgb="FF4472C4"/>
      </bottom>
      <diagonal/>
    </border>
    <border>
      <left style="thin">
        <color rgb="FF4472C4"/>
      </left>
      <right style="medium">
        <color theme="4"/>
      </right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ck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ck">
        <color rgb="FF4472C4"/>
      </bottom>
      <diagonal/>
    </border>
    <border>
      <left/>
      <right style="thin">
        <color rgb="FF4472C4"/>
      </right>
      <top/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/>
      <bottom style="thick">
        <color rgb="FF4472C4"/>
      </bottom>
      <diagonal/>
    </border>
    <border>
      <left style="thin">
        <color rgb="FF4472C4"/>
      </left>
      <right style="medium">
        <color theme="4"/>
      </right>
      <top style="thick">
        <color rgb="FF4472C4"/>
      </top>
      <bottom style="thin">
        <color rgb="FF4472C4"/>
      </bottom>
      <diagonal/>
    </border>
    <border>
      <left style="thin">
        <color rgb="FF4472C4"/>
      </left>
      <right style="medium">
        <color theme="4"/>
      </right>
      <top style="thin">
        <color rgb="FF4472C4"/>
      </top>
      <bottom style="thick">
        <color rgb="FF4472C4"/>
      </bottom>
      <diagonal/>
    </border>
    <border>
      <left style="thin">
        <color rgb="FF4472C4"/>
      </left>
      <right style="medium">
        <color theme="4"/>
      </right>
      <top/>
      <bottom style="thin">
        <color rgb="FF4472C4"/>
      </bottom>
      <diagonal/>
    </border>
    <border>
      <left style="thin">
        <color rgb="FF4472C4"/>
      </left>
      <right style="medium">
        <color theme="4"/>
      </right>
      <top/>
      <bottom style="thick">
        <color rgb="FF4472C4"/>
      </bottom>
      <diagonal/>
    </border>
    <border>
      <left style="medium">
        <color theme="4"/>
      </left>
      <right style="thin">
        <color rgb="FF4472C4"/>
      </right>
      <top style="thick">
        <color rgb="FF4472C4"/>
      </top>
      <bottom style="thick">
        <color rgb="FF4472C4"/>
      </bottom>
      <diagonal/>
    </border>
    <border>
      <left style="thin">
        <color rgb="FF4472C4"/>
      </left>
      <right style="thick">
        <color rgb="FF4472C4"/>
      </right>
      <top style="thick">
        <color rgb="FF4472C4"/>
      </top>
      <bottom style="thick">
        <color theme="4"/>
      </bottom>
      <diagonal/>
    </border>
    <border>
      <left style="thin">
        <color rgb="FF4472C4"/>
      </left>
      <right/>
      <top style="thick">
        <color rgb="FF4472C4"/>
      </top>
      <bottom style="thick">
        <color theme="4"/>
      </bottom>
      <diagonal/>
    </border>
    <border>
      <left style="thick">
        <color rgb="FF4472C4"/>
      </left>
      <right style="thin">
        <color rgb="FF4472C4"/>
      </right>
      <top style="thick">
        <color rgb="FF4472C4"/>
      </top>
      <bottom style="thick">
        <color theme="4"/>
      </bottom>
      <diagonal/>
    </border>
    <border>
      <left style="medium">
        <color theme="4"/>
      </left>
      <right/>
      <top/>
      <bottom style="thin">
        <color rgb="FF4472C4"/>
      </bottom>
      <diagonal/>
    </border>
    <border>
      <left style="thick">
        <color rgb="FF4472C4"/>
      </left>
      <right/>
      <top style="medium">
        <color rgb="FF4472C4"/>
      </top>
      <bottom style="thick">
        <color theme="4"/>
      </bottom>
      <diagonal/>
    </border>
    <border>
      <left/>
      <right/>
      <top style="medium">
        <color rgb="FF4472C4"/>
      </top>
      <bottom style="thick">
        <color theme="4"/>
      </bottom>
      <diagonal/>
    </border>
    <border>
      <left/>
      <right style="thick">
        <color rgb="FF4472C4"/>
      </right>
      <top style="medium">
        <color rgb="FF4472C4"/>
      </top>
      <bottom style="thick">
        <color theme="4"/>
      </bottom>
      <diagonal/>
    </border>
    <border>
      <left/>
      <right style="thick">
        <color rgb="FF4472C4"/>
      </right>
      <top/>
      <bottom style="thick">
        <color theme="4"/>
      </bottom>
      <diagonal/>
    </border>
    <border>
      <left style="medium">
        <color theme="4"/>
      </left>
      <right style="thin">
        <color rgb="FF4472C4"/>
      </right>
      <top style="thick">
        <color rgb="FF4472C4"/>
      </top>
      <bottom/>
      <diagonal/>
    </border>
    <border>
      <left style="thick">
        <color rgb="FF4472C4"/>
      </left>
      <right style="thin">
        <color rgb="FF4472C4"/>
      </right>
      <top/>
      <bottom/>
      <diagonal/>
    </border>
    <border>
      <left style="thin">
        <color rgb="FF4472C4"/>
      </left>
      <right style="thin">
        <color rgb="FF4472C4"/>
      </right>
      <top/>
      <bottom/>
      <diagonal/>
    </border>
    <border>
      <left style="thin">
        <color rgb="FF4472C4"/>
      </left>
      <right style="thick">
        <color rgb="FF4472C4"/>
      </right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rgb="FF4472C4"/>
      </left>
      <right style="thin">
        <color rgb="FF4472C4"/>
      </right>
      <top style="thick">
        <color rgb="FF4472C4"/>
      </top>
      <bottom style="thick">
        <color theme="4"/>
      </bottom>
      <diagonal/>
    </border>
    <border>
      <left style="thin">
        <color rgb="FF4472C4"/>
      </left>
      <right style="medium">
        <color theme="4"/>
      </right>
      <top style="thick">
        <color rgb="FF4472C4"/>
      </top>
      <bottom style="thick">
        <color theme="4"/>
      </bottom>
      <diagonal/>
    </border>
    <border>
      <left/>
      <right style="thin">
        <color rgb="FF4472C4"/>
      </right>
      <top style="thick">
        <color rgb="FF4472C4"/>
      </top>
      <bottom style="thick">
        <color theme="4"/>
      </bottom>
      <diagonal/>
    </border>
    <border>
      <left style="thick">
        <color rgb="FF4472C4"/>
      </left>
      <right style="thin">
        <color theme="4"/>
      </right>
      <top style="thick">
        <color rgb="FF4472C4"/>
      </top>
      <bottom style="thick">
        <color rgb="FF4472C4"/>
      </bottom>
      <diagonal/>
    </border>
    <border>
      <left style="thick">
        <color rgb="FF4472C4"/>
      </left>
      <right style="thin">
        <color theme="4"/>
      </right>
      <top style="thick">
        <color rgb="FF4472C4"/>
      </top>
      <bottom style="thick">
        <color theme="4"/>
      </bottom>
      <diagonal/>
    </border>
    <border>
      <left/>
      <right style="thin">
        <color theme="4"/>
      </right>
      <top style="medium">
        <color rgb="FF4472C4"/>
      </top>
      <bottom style="thick">
        <color theme="4"/>
      </bottom>
      <diagonal/>
    </border>
    <border>
      <left style="thick">
        <color rgb="FF4472C4"/>
      </left>
      <right style="thin">
        <color theme="4"/>
      </right>
      <top/>
      <bottom style="thin">
        <color rgb="FF4472C4"/>
      </bottom>
      <diagonal/>
    </border>
    <border>
      <left style="thick">
        <color rgb="FF4472C4"/>
      </left>
      <right style="thin">
        <color theme="4"/>
      </right>
      <top style="thin">
        <color rgb="FF4472C4"/>
      </top>
      <bottom style="thin">
        <color rgb="FF4472C4"/>
      </bottom>
      <diagonal/>
    </border>
    <border>
      <left style="thick">
        <color rgb="FF4472C4"/>
      </left>
      <right style="thin">
        <color theme="4"/>
      </right>
      <top/>
      <bottom style="thick">
        <color rgb="FF4472C4"/>
      </bottom>
      <diagonal/>
    </border>
    <border>
      <left style="thin">
        <color theme="4"/>
      </left>
      <right style="thin">
        <color rgb="FF4472C4"/>
      </right>
      <top style="thick">
        <color rgb="FF4472C4"/>
      </top>
      <bottom style="thick">
        <color theme="4"/>
      </bottom>
      <diagonal/>
    </border>
    <border>
      <left style="thick">
        <color rgb="FF4472C4"/>
      </left>
      <right/>
      <top style="thick">
        <color rgb="FF4472C4"/>
      </top>
      <bottom style="thick">
        <color theme="4"/>
      </bottom>
      <diagonal/>
    </border>
    <border>
      <left style="thick">
        <color rgb="FF4472C4"/>
      </left>
      <right style="thin">
        <color theme="4"/>
      </right>
      <top style="thick">
        <color theme="4"/>
      </top>
      <bottom style="thin">
        <color rgb="FF4472C4"/>
      </bottom>
      <diagonal/>
    </border>
    <border>
      <left style="thick">
        <color rgb="FF4472C4"/>
      </left>
      <right style="thin">
        <color theme="4"/>
      </right>
      <top style="thick">
        <color rgb="FF4472C4"/>
      </top>
      <bottom style="thin">
        <color rgb="FF4472C4"/>
      </bottom>
      <diagonal/>
    </border>
    <border>
      <left style="thin">
        <color theme="4"/>
      </left>
      <right style="thin">
        <color rgb="FF4472C4"/>
      </right>
      <top style="thick">
        <color rgb="FF4472C4"/>
      </top>
      <bottom style="thick">
        <color rgb="FF4472C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9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5" xfId="0" applyFont="1" applyBorder="1"/>
    <xf numFmtId="164" fontId="2" fillId="0" borderId="15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20" xfId="0" quotePrefix="1" applyFont="1" applyBorder="1" applyAlignment="1">
      <alignment horizontal="center"/>
    </xf>
    <xf numFmtId="0" fontId="2" fillId="0" borderId="21" xfId="0" applyFont="1" applyBorder="1"/>
    <xf numFmtId="164" fontId="2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0" xfId="0" applyBorder="1"/>
    <xf numFmtId="0" fontId="0" fillId="0" borderId="28" xfId="0" applyBorder="1"/>
    <xf numFmtId="0" fontId="4" fillId="0" borderId="27" xfId="0" applyFont="1" applyBorder="1" applyAlignment="1">
      <alignment vertical="top"/>
    </xf>
    <xf numFmtId="0" fontId="1" fillId="0" borderId="13" xfId="0" applyFont="1" applyBorder="1" applyAlignment="1">
      <alignment horizontal="center"/>
    </xf>
    <xf numFmtId="0" fontId="2" fillId="0" borderId="27" xfId="0" quotePrefix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0" fillId="0" borderId="27" xfId="0" applyBorder="1"/>
    <xf numFmtId="0" fontId="5" fillId="0" borderId="27" xfId="0" applyFont="1" applyBorder="1"/>
    <xf numFmtId="0" fontId="6" fillId="0" borderId="27" xfId="0" applyFont="1" applyBorder="1"/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8" xfId="0" applyFont="1" applyBorder="1" applyAlignment="1">
      <alignment horizontal="right"/>
    </xf>
    <xf numFmtId="0" fontId="9" fillId="0" borderId="28" xfId="0" applyFont="1" applyBorder="1" applyAlignment="1">
      <alignment horizontal="left"/>
    </xf>
    <xf numFmtId="0" fontId="10" fillId="0" borderId="24" xfId="0" applyFont="1" applyBorder="1"/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0" fontId="11" fillId="0" borderId="0" xfId="0" applyFont="1"/>
    <xf numFmtId="0" fontId="2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/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0" fontId="5" fillId="0" borderId="28" xfId="0" applyFont="1" applyBorder="1" applyAlignment="1">
      <alignment horizontal="right"/>
    </xf>
    <xf numFmtId="0" fontId="2" fillId="0" borderId="34" xfId="0" quotePrefix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1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4" fontId="0" fillId="0" borderId="0" xfId="0" applyNumberFormat="1"/>
    <xf numFmtId="2" fontId="1" fillId="0" borderId="48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5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53" xfId="0" applyFont="1" applyBorder="1"/>
    <xf numFmtId="0" fontId="2" fillId="0" borderId="47" xfId="0" applyFont="1" applyBorder="1"/>
    <xf numFmtId="0" fontId="2" fillId="0" borderId="56" xfId="0" applyFont="1" applyBorder="1"/>
    <xf numFmtId="0" fontId="2" fillId="0" borderId="50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5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55" xfId="0" applyFont="1" applyBorder="1"/>
    <xf numFmtId="3" fontId="2" fillId="0" borderId="30" xfId="0" applyNumberFormat="1" applyFont="1" applyBorder="1" applyAlignment="1">
      <alignment horizontal="center"/>
    </xf>
    <xf numFmtId="0" fontId="3" fillId="0" borderId="62" xfId="0" quotePrefix="1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3" xfId="0" applyFont="1" applyBorder="1"/>
    <xf numFmtId="164" fontId="3" fillId="0" borderId="63" xfId="0" applyNumberFormat="1" applyFont="1" applyBorder="1" applyAlignment="1">
      <alignment horizontal="center"/>
    </xf>
    <xf numFmtId="164" fontId="3" fillId="0" borderId="64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65" xfId="0" applyNumberFormat="1" applyFont="1" applyBorder="1" applyAlignment="1">
      <alignment horizontal="center"/>
    </xf>
    <xf numFmtId="0" fontId="2" fillId="0" borderId="37" xfId="0" applyFont="1" applyBorder="1"/>
    <xf numFmtId="0" fontId="2" fillId="0" borderId="66" xfId="0" applyFont="1" applyBorder="1" applyAlignment="1">
      <alignment horizontal="center"/>
    </xf>
    <xf numFmtId="164" fontId="2" fillId="0" borderId="67" xfId="0" applyNumberFormat="1" applyFont="1" applyBorder="1" applyAlignment="1">
      <alignment horizontal="center"/>
    </xf>
    <xf numFmtId="164" fontId="2" fillId="0" borderId="68" xfId="0" applyNumberFormat="1" applyFont="1" applyBorder="1" applyAlignment="1">
      <alignment horizontal="center"/>
    </xf>
    <xf numFmtId="164" fontId="2" fillId="0" borderId="69" xfId="0" applyNumberFormat="1" applyFont="1" applyBorder="1" applyAlignment="1">
      <alignment horizontal="center"/>
    </xf>
    <xf numFmtId="0" fontId="3" fillId="0" borderId="70" xfId="0" quotePrefix="1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1" xfId="0" applyFont="1" applyBorder="1"/>
    <xf numFmtId="164" fontId="3" fillId="0" borderId="71" xfId="0" applyNumberFormat="1" applyFont="1" applyBorder="1" applyAlignment="1">
      <alignment horizontal="center"/>
    </xf>
    <xf numFmtId="164" fontId="3" fillId="0" borderId="72" xfId="0" applyNumberFormat="1" applyFont="1" applyBorder="1" applyAlignment="1">
      <alignment horizontal="center"/>
    </xf>
    <xf numFmtId="164" fontId="3" fillId="0" borderId="73" xfId="0" applyNumberFormat="1" applyFont="1" applyBorder="1" applyAlignment="1">
      <alignment horizontal="center"/>
    </xf>
    <xf numFmtId="0" fontId="2" fillId="0" borderId="60" xfId="0" quotePrefix="1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/>
    <xf numFmtId="0" fontId="2" fillId="0" borderId="76" xfId="0" applyFont="1" applyBorder="1" applyAlignment="1">
      <alignment horizontal="center"/>
    </xf>
    <xf numFmtId="164" fontId="2" fillId="0" borderId="74" xfId="0" applyNumberFormat="1" applyFont="1" applyBorder="1" applyAlignment="1">
      <alignment horizontal="center"/>
    </xf>
    <xf numFmtId="164" fontId="2" fillId="0" borderId="75" xfId="0" applyNumberFormat="1" applyFont="1" applyBorder="1" applyAlignment="1">
      <alignment horizontal="center"/>
    </xf>
    <xf numFmtId="164" fontId="2" fillId="0" borderId="76" xfId="0" applyNumberFormat="1" applyFont="1" applyBorder="1" applyAlignment="1">
      <alignment horizontal="center"/>
    </xf>
    <xf numFmtId="164" fontId="3" fillId="0" borderId="74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0" fontId="2" fillId="0" borderId="74" xfId="0" applyFont="1" applyBorder="1"/>
    <xf numFmtId="0" fontId="7" fillId="0" borderId="77" xfId="0" applyFont="1" applyBorder="1" applyAlignment="1">
      <alignment horizontal="center"/>
    </xf>
    <xf numFmtId="164" fontId="2" fillId="0" borderId="78" xfId="0" applyNumberFormat="1" applyFont="1" applyBorder="1" applyAlignment="1">
      <alignment horizontal="center"/>
    </xf>
    <xf numFmtId="164" fontId="3" fillId="0" borderId="79" xfId="0" applyNumberFormat="1" applyFont="1" applyBorder="1" applyAlignment="1">
      <alignment horizontal="center"/>
    </xf>
    <xf numFmtId="164" fontId="2" fillId="0" borderId="80" xfId="0" applyNumberFormat="1" applyFont="1" applyBorder="1" applyAlignment="1">
      <alignment horizontal="center"/>
    </xf>
    <xf numFmtId="164" fontId="2" fillId="0" borderId="81" xfId="0" applyNumberFormat="1" applyFont="1" applyBorder="1" applyAlignment="1">
      <alignment horizontal="center"/>
    </xf>
    <xf numFmtId="164" fontId="2" fillId="0" borderId="82" xfId="0" applyNumberFormat="1" applyFont="1" applyBorder="1" applyAlignment="1">
      <alignment horizontal="center"/>
    </xf>
    <xf numFmtId="164" fontId="2" fillId="0" borderId="84" xfId="0" applyNumberFormat="1" applyFont="1" applyBorder="1" applyAlignment="1">
      <alignment horizontal="center"/>
    </xf>
    <xf numFmtId="164" fontId="2" fillId="0" borderId="83" xfId="0" applyNumberFormat="1" applyFont="1" applyBorder="1" applyAlignment="1">
      <alignment horizontal="center"/>
    </xf>
    <xf numFmtId="164" fontId="2" fillId="0" borderId="85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86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87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BAEF4-BCA4-4691-9EDD-63916954B687}">
  <sheetPr>
    <pageSetUpPr fitToPage="1"/>
  </sheetPr>
  <dimension ref="A1:S101"/>
  <sheetViews>
    <sheetView showGridLines="0" tabSelected="1" zoomScaleNormal="100" zoomScalePageLayoutView="70" workbookViewId="0">
      <selection activeCell="R52" sqref="R52"/>
    </sheetView>
  </sheetViews>
  <sheetFormatPr defaultRowHeight="14.4" x14ac:dyDescent="0.3"/>
  <cols>
    <col min="1" max="1" width="10.5546875" customWidth="1"/>
    <col min="2" max="2" width="11" bestFit="1" customWidth="1"/>
    <col min="3" max="3" width="26.21875" customWidth="1"/>
    <col min="4" max="4" width="7" style="55" customWidth="1"/>
    <col min="5" max="5" width="7.5546875" bestFit="1" customWidth="1"/>
    <col min="6" max="6" width="10.77734375" customWidth="1"/>
    <col min="7" max="7" width="14.44140625" bestFit="1" customWidth="1"/>
    <col min="8" max="8" width="16.5546875" bestFit="1" customWidth="1"/>
    <col min="9" max="9" width="13" customWidth="1"/>
    <col min="10" max="10" width="8.44140625" bestFit="1" customWidth="1"/>
    <col min="11" max="11" width="9.6640625" customWidth="1"/>
    <col min="12" max="12" width="7.6640625" customWidth="1"/>
    <col min="13" max="13" width="18.5546875" customWidth="1"/>
    <col min="17" max="17" width="12" bestFit="1" customWidth="1"/>
  </cols>
  <sheetData>
    <row r="1" spans="1:19" ht="18.600000000000001" thickTop="1" x14ac:dyDescent="0.35">
      <c r="A1" s="58" t="s">
        <v>23</v>
      </c>
      <c r="B1" s="33"/>
      <c r="C1" s="33"/>
      <c r="D1" s="48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9" ht="15.6" x14ac:dyDescent="0.3">
      <c r="A2" s="42" t="s">
        <v>24</v>
      </c>
      <c r="B2" s="35"/>
      <c r="C2" s="35"/>
      <c r="D2" s="49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70" t="s">
        <v>78</v>
      </c>
    </row>
    <row r="3" spans="1:19" x14ac:dyDescent="0.3">
      <c r="A3" s="37" t="s">
        <v>79</v>
      </c>
      <c r="B3" s="35"/>
      <c r="C3" s="35"/>
      <c r="D3" s="49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9" ht="16.2" thickBot="1" x14ac:dyDescent="0.35">
      <c r="A4" s="43" t="s">
        <v>22</v>
      </c>
      <c r="B4" s="35"/>
      <c r="C4" s="35"/>
      <c r="D4" s="57" t="s">
        <v>32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56"/>
    </row>
    <row r="5" spans="1:19" ht="15.6" thickTop="1" thickBot="1" x14ac:dyDescent="0.35">
      <c r="A5" s="38"/>
      <c r="B5" s="1"/>
      <c r="C5" s="112"/>
      <c r="D5" s="107" t="s">
        <v>31</v>
      </c>
      <c r="E5" s="1" t="s">
        <v>13</v>
      </c>
      <c r="F5" s="98" t="s">
        <v>13</v>
      </c>
      <c r="G5" s="93" t="s">
        <v>2</v>
      </c>
      <c r="H5" s="2" t="s">
        <v>3</v>
      </c>
      <c r="I5" s="2" t="s">
        <v>4</v>
      </c>
      <c r="J5" s="59"/>
      <c r="K5" s="2" t="s">
        <v>29</v>
      </c>
      <c r="L5" s="60"/>
      <c r="M5" s="6" t="s">
        <v>5</v>
      </c>
      <c r="N5" s="170" t="s">
        <v>10</v>
      </c>
      <c r="O5" s="171"/>
      <c r="P5" s="172"/>
    </row>
    <row r="6" spans="1:19" ht="15.6" thickTop="1" thickBot="1" x14ac:dyDescent="0.35">
      <c r="A6" s="5" t="s">
        <v>35</v>
      </c>
      <c r="B6" s="3" t="s">
        <v>12</v>
      </c>
      <c r="C6" s="113" t="s">
        <v>0</v>
      </c>
      <c r="D6" s="108" t="s">
        <v>30</v>
      </c>
      <c r="E6" s="44" t="s">
        <v>1</v>
      </c>
      <c r="F6" s="99" t="s">
        <v>6</v>
      </c>
      <c r="G6" s="94" t="s">
        <v>7</v>
      </c>
      <c r="H6" s="44" t="s">
        <v>7</v>
      </c>
      <c r="I6" s="44" t="s">
        <v>7</v>
      </c>
      <c r="J6" s="45" t="s">
        <v>16</v>
      </c>
      <c r="K6" s="44" t="s">
        <v>15</v>
      </c>
      <c r="L6" s="46" t="s">
        <v>17</v>
      </c>
      <c r="M6" s="47" t="s">
        <v>7</v>
      </c>
      <c r="N6" s="84" t="s">
        <v>16</v>
      </c>
      <c r="O6" s="84" t="s">
        <v>15</v>
      </c>
      <c r="P6" s="85" t="s">
        <v>17</v>
      </c>
    </row>
    <row r="7" spans="1:19" ht="15.6" thickTop="1" thickBot="1" x14ac:dyDescent="0.35">
      <c r="A7" s="147" t="s">
        <v>44</v>
      </c>
      <c r="B7" s="148">
        <v>1</v>
      </c>
      <c r="C7" s="149" t="s">
        <v>72</v>
      </c>
      <c r="D7" s="150">
        <v>65</v>
      </c>
      <c r="E7" s="151">
        <v>4</v>
      </c>
      <c r="F7" s="152">
        <f>CONVERT(E7,"l","gal")</f>
        <v>1.0566882094325938</v>
      </c>
      <c r="G7" s="153">
        <v>7</v>
      </c>
      <c r="H7" s="151">
        <v>2</v>
      </c>
      <c r="I7" s="154" t="s">
        <v>11</v>
      </c>
      <c r="J7" s="125">
        <v>4.5</v>
      </c>
      <c r="K7" s="151">
        <v>7.5</v>
      </c>
      <c r="L7" s="155">
        <v>12.25</v>
      </c>
      <c r="M7" s="124">
        <v>9</v>
      </c>
      <c r="N7" s="163">
        <v>8</v>
      </c>
      <c r="O7" s="164">
        <v>5</v>
      </c>
      <c r="P7" s="155">
        <v>13</v>
      </c>
    </row>
    <row r="8" spans="1:19" s="61" customFormat="1" ht="15.6" thickTop="1" thickBot="1" x14ac:dyDescent="0.35">
      <c r="A8" s="141"/>
      <c r="B8" s="142"/>
      <c r="C8" s="143" t="s">
        <v>73</v>
      </c>
      <c r="D8" s="142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6"/>
    </row>
    <row r="9" spans="1:19" ht="15" thickTop="1" x14ac:dyDescent="0.3">
      <c r="A9" s="88" t="s">
        <v>44</v>
      </c>
      <c r="B9" s="63">
        <v>9</v>
      </c>
      <c r="C9" s="127" t="s">
        <v>64</v>
      </c>
      <c r="D9" s="117">
        <v>65</v>
      </c>
      <c r="E9" s="65">
        <f t="shared" ref="E9:E16" si="0">$E$7*B9</f>
        <v>36</v>
      </c>
      <c r="F9" s="100">
        <f t="shared" ref="F9:F16" si="1">$F$7*B9</f>
        <v>9.5101938848933436</v>
      </c>
      <c r="G9" s="95">
        <f t="shared" ref="G9:G16" si="2">$G$7*$B9</f>
        <v>63</v>
      </c>
      <c r="H9" s="65">
        <f t="shared" ref="H9:H16" si="3">$H$7*$B9</f>
        <v>18</v>
      </c>
      <c r="I9" s="65">
        <v>20</v>
      </c>
      <c r="J9" s="68">
        <f>J$7</f>
        <v>4.5</v>
      </c>
      <c r="K9" s="65">
        <f t="shared" ref="K9:L16" si="4">K$7</f>
        <v>7.5</v>
      </c>
      <c r="L9" s="82">
        <f t="shared" si="4"/>
        <v>12.25</v>
      </c>
      <c r="M9" s="66">
        <f>ROUNDUP(G9+H9+I9,0)</f>
        <v>101</v>
      </c>
      <c r="N9" s="165">
        <v>48</v>
      </c>
      <c r="O9" s="95">
        <v>40</v>
      </c>
      <c r="P9" s="89">
        <v>18</v>
      </c>
    </row>
    <row r="10" spans="1:19" x14ac:dyDescent="0.3">
      <c r="A10" s="86" t="s">
        <v>44</v>
      </c>
      <c r="B10" s="53">
        <v>10</v>
      </c>
      <c r="C10" s="115" t="s">
        <v>65</v>
      </c>
      <c r="D10" s="110">
        <v>65</v>
      </c>
      <c r="E10" s="7">
        <f t="shared" si="0"/>
        <v>40</v>
      </c>
      <c r="F10" s="91">
        <f t="shared" si="1"/>
        <v>10.566882094325937</v>
      </c>
      <c r="G10" s="96">
        <f t="shared" si="2"/>
        <v>70</v>
      </c>
      <c r="H10" s="7">
        <f t="shared" si="3"/>
        <v>20</v>
      </c>
      <c r="I10" s="7">
        <v>20</v>
      </c>
      <c r="J10" s="14">
        <f t="shared" ref="J10:J16" si="5">J$7</f>
        <v>4.5</v>
      </c>
      <c r="K10" s="7">
        <f t="shared" si="4"/>
        <v>7.5</v>
      </c>
      <c r="L10" s="81">
        <f t="shared" si="4"/>
        <v>12.25</v>
      </c>
      <c r="M10" s="16">
        <f t="shared" ref="M10:M16" si="6">ROUNDUP(G10+H10+I10,0)</f>
        <v>110</v>
      </c>
      <c r="N10" s="160">
        <v>48</v>
      </c>
      <c r="O10" s="95">
        <v>40</v>
      </c>
      <c r="P10" s="87">
        <v>18</v>
      </c>
      <c r="S10" s="67"/>
    </row>
    <row r="11" spans="1:19" x14ac:dyDescent="0.3">
      <c r="A11" s="86" t="s">
        <v>44</v>
      </c>
      <c r="B11" s="53">
        <v>11</v>
      </c>
      <c r="C11" s="115" t="s">
        <v>66</v>
      </c>
      <c r="D11" s="110">
        <v>65</v>
      </c>
      <c r="E11" s="7">
        <f t="shared" si="0"/>
        <v>44</v>
      </c>
      <c r="F11" s="91">
        <f t="shared" si="1"/>
        <v>11.623570303758532</v>
      </c>
      <c r="G11" s="96">
        <f t="shared" si="2"/>
        <v>77</v>
      </c>
      <c r="H11" s="7">
        <f t="shared" si="3"/>
        <v>22</v>
      </c>
      <c r="I11" s="7">
        <v>20</v>
      </c>
      <c r="J11" s="14">
        <f t="shared" si="5"/>
        <v>4.5</v>
      </c>
      <c r="K11" s="7">
        <f t="shared" si="4"/>
        <v>7.5</v>
      </c>
      <c r="L11" s="81">
        <f t="shared" si="4"/>
        <v>12.25</v>
      </c>
      <c r="M11" s="16">
        <f t="shared" si="6"/>
        <v>119</v>
      </c>
      <c r="N11" s="160">
        <v>48</v>
      </c>
      <c r="O11" s="95">
        <v>40</v>
      </c>
      <c r="P11" s="87">
        <v>18</v>
      </c>
      <c r="S11" s="67"/>
    </row>
    <row r="12" spans="1:19" x14ac:dyDescent="0.3">
      <c r="A12" s="86" t="s">
        <v>44</v>
      </c>
      <c r="B12" s="53">
        <v>12</v>
      </c>
      <c r="C12" s="115" t="s">
        <v>67</v>
      </c>
      <c r="D12" s="110">
        <v>65</v>
      </c>
      <c r="E12" s="7">
        <f t="shared" si="0"/>
        <v>48</v>
      </c>
      <c r="F12" s="91">
        <f t="shared" si="1"/>
        <v>12.680258513191125</v>
      </c>
      <c r="G12" s="96">
        <f t="shared" si="2"/>
        <v>84</v>
      </c>
      <c r="H12" s="7">
        <f t="shared" si="3"/>
        <v>24</v>
      </c>
      <c r="I12" s="7">
        <v>20</v>
      </c>
      <c r="J12" s="14">
        <f t="shared" si="5"/>
        <v>4.5</v>
      </c>
      <c r="K12" s="7">
        <f t="shared" si="4"/>
        <v>7.5</v>
      </c>
      <c r="L12" s="81">
        <f t="shared" si="4"/>
        <v>12.25</v>
      </c>
      <c r="M12" s="16">
        <f t="shared" si="6"/>
        <v>128</v>
      </c>
      <c r="N12" s="160">
        <v>48</v>
      </c>
      <c r="O12" s="95">
        <v>40</v>
      </c>
      <c r="P12" s="87">
        <v>18</v>
      </c>
    </row>
    <row r="13" spans="1:19" x14ac:dyDescent="0.3">
      <c r="A13" s="86" t="s">
        <v>44</v>
      </c>
      <c r="B13" s="53">
        <v>13</v>
      </c>
      <c r="C13" s="115" t="s">
        <v>68</v>
      </c>
      <c r="D13" s="110">
        <v>65</v>
      </c>
      <c r="E13" s="7">
        <f t="shared" si="0"/>
        <v>52</v>
      </c>
      <c r="F13" s="91">
        <f t="shared" si="1"/>
        <v>13.736946722623719</v>
      </c>
      <c r="G13" s="96">
        <f t="shared" si="2"/>
        <v>91</v>
      </c>
      <c r="H13" s="7">
        <f t="shared" si="3"/>
        <v>26</v>
      </c>
      <c r="I13" s="7">
        <v>20</v>
      </c>
      <c r="J13" s="14">
        <f t="shared" si="5"/>
        <v>4.5</v>
      </c>
      <c r="K13" s="7">
        <f t="shared" si="4"/>
        <v>7.5</v>
      </c>
      <c r="L13" s="81">
        <f t="shared" si="4"/>
        <v>12.25</v>
      </c>
      <c r="M13" s="16">
        <f t="shared" si="6"/>
        <v>137</v>
      </c>
      <c r="N13" s="160">
        <v>48</v>
      </c>
      <c r="O13" s="95">
        <v>40</v>
      </c>
      <c r="P13" s="87">
        <v>18</v>
      </c>
    </row>
    <row r="14" spans="1:19" x14ac:dyDescent="0.3">
      <c r="A14" s="86" t="s">
        <v>44</v>
      </c>
      <c r="B14" s="53">
        <v>14</v>
      </c>
      <c r="C14" s="115" t="s">
        <v>69</v>
      </c>
      <c r="D14" s="110">
        <v>65</v>
      </c>
      <c r="E14" s="7">
        <f t="shared" si="0"/>
        <v>56</v>
      </c>
      <c r="F14" s="91">
        <f t="shared" si="1"/>
        <v>14.793634932056314</v>
      </c>
      <c r="G14" s="96">
        <f t="shared" si="2"/>
        <v>98</v>
      </c>
      <c r="H14" s="7">
        <f t="shared" si="3"/>
        <v>28</v>
      </c>
      <c r="I14" s="7">
        <v>20</v>
      </c>
      <c r="J14" s="14">
        <f t="shared" si="5"/>
        <v>4.5</v>
      </c>
      <c r="K14" s="7">
        <f t="shared" si="4"/>
        <v>7.5</v>
      </c>
      <c r="L14" s="81">
        <f t="shared" si="4"/>
        <v>12.25</v>
      </c>
      <c r="M14" s="16">
        <f t="shared" si="6"/>
        <v>146</v>
      </c>
      <c r="N14" s="160">
        <v>48</v>
      </c>
      <c r="O14" s="95">
        <v>40</v>
      </c>
      <c r="P14" s="87">
        <v>18</v>
      </c>
    </row>
    <row r="15" spans="1:19" x14ac:dyDescent="0.3">
      <c r="A15" s="86" t="s">
        <v>44</v>
      </c>
      <c r="B15" s="53">
        <v>15</v>
      </c>
      <c r="C15" s="115" t="s">
        <v>70</v>
      </c>
      <c r="D15" s="110">
        <v>65</v>
      </c>
      <c r="E15" s="7">
        <f t="shared" si="0"/>
        <v>60</v>
      </c>
      <c r="F15" s="91">
        <f t="shared" si="1"/>
        <v>15.850323141488907</v>
      </c>
      <c r="G15" s="96">
        <f t="shared" si="2"/>
        <v>105</v>
      </c>
      <c r="H15" s="7">
        <f t="shared" si="3"/>
        <v>30</v>
      </c>
      <c r="I15" s="7">
        <v>20</v>
      </c>
      <c r="J15" s="14">
        <f t="shared" si="5"/>
        <v>4.5</v>
      </c>
      <c r="K15" s="7">
        <f t="shared" si="4"/>
        <v>7.5</v>
      </c>
      <c r="L15" s="81">
        <f t="shared" si="4"/>
        <v>12.25</v>
      </c>
      <c r="M15" s="16">
        <f t="shared" si="6"/>
        <v>155</v>
      </c>
      <c r="N15" s="160">
        <v>48</v>
      </c>
      <c r="O15" s="95">
        <v>40</v>
      </c>
      <c r="P15" s="87">
        <v>18</v>
      </c>
    </row>
    <row r="16" spans="1:19" ht="15" thickBot="1" x14ac:dyDescent="0.35">
      <c r="A16" s="78" t="s">
        <v>44</v>
      </c>
      <c r="B16" s="77">
        <v>16</v>
      </c>
      <c r="C16" s="116" t="s">
        <v>71</v>
      </c>
      <c r="D16" s="111">
        <v>65</v>
      </c>
      <c r="E16" s="12">
        <f t="shared" si="0"/>
        <v>64</v>
      </c>
      <c r="F16" s="101">
        <f t="shared" si="1"/>
        <v>16.907011350921501</v>
      </c>
      <c r="G16" s="97">
        <f t="shared" si="2"/>
        <v>112</v>
      </c>
      <c r="H16" s="12">
        <f t="shared" si="3"/>
        <v>32</v>
      </c>
      <c r="I16" s="12">
        <v>20</v>
      </c>
      <c r="J16" s="20">
        <f t="shared" si="5"/>
        <v>4.5</v>
      </c>
      <c r="K16" s="12">
        <f t="shared" si="4"/>
        <v>7.5</v>
      </c>
      <c r="L16" s="21">
        <f t="shared" si="4"/>
        <v>12.25</v>
      </c>
      <c r="M16" s="22">
        <f t="shared" si="6"/>
        <v>164</v>
      </c>
      <c r="N16" s="162">
        <v>48</v>
      </c>
      <c r="O16" s="97">
        <v>40</v>
      </c>
      <c r="P16" s="21">
        <v>18</v>
      </c>
    </row>
    <row r="17" spans="1:19" ht="15.6" thickTop="1" thickBot="1" x14ac:dyDescent="0.35">
      <c r="A17" s="39"/>
      <c r="B17" s="51"/>
      <c r="C17" s="32"/>
      <c r="D17" s="51"/>
      <c r="E17" s="23"/>
      <c r="F17" s="23"/>
      <c r="G17" s="23"/>
      <c r="H17" s="23"/>
      <c r="I17" s="24"/>
      <c r="J17" s="23"/>
      <c r="K17" s="23"/>
      <c r="L17" s="23"/>
      <c r="M17" s="23"/>
      <c r="N17" s="23"/>
      <c r="O17" s="23"/>
      <c r="P17" s="40"/>
    </row>
    <row r="18" spans="1:19" ht="15.6" thickTop="1" thickBot="1" x14ac:dyDescent="0.35">
      <c r="A18" s="38"/>
      <c r="B18" s="1"/>
      <c r="C18" s="112"/>
      <c r="D18" s="107" t="s">
        <v>31</v>
      </c>
      <c r="E18" s="1" t="s">
        <v>13</v>
      </c>
      <c r="F18" s="98" t="s">
        <v>13</v>
      </c>
      <c r="G18" s="93" t="s">
        <v>2</v>
      </c>
      <c r="H18" s="2" t="s">
        <v>3</v>
      </c>
      <c r="I18" s="2" t="s">
        <v>4</v>
      </c>
      <c r="J18" s="59"/>
      <c r="K18" s="2" t="s">
        <v>29</v>
      </c>
      <c r="L18" s="60"/>
      <c r="M18" s="6" t="s">
        <v>5</v>
      </c>
      <c r="N18" s="170" t="s">
        <v>10</v>
      </c>
      <c r="O18" s="171"/>
      <c r="P18" s="172"/>
    </row>
    <row r="19" spans="1:19" ht="15.6" thickTop="1" thickBot="1" x14ac:dyDescent="0.35">
      <c r="A19" s="5" t="s">
        <v>35</v>
      </c>
      <c r="B19" s="3" t="s">
        <v>12</v>
      </c>
      <c r="C19" s="113" t="s">
        <v>0</v>
      </c>
      <c r="D19" s="108" t="s">
        <v>30</v>
      </c>
      <c r="E19" s="44" t="s">
        <v>1</v>
      </c>
      <c r="F19" s="99" t="s">
        <v>6</v>
      </c>
      <c r="G19" s="94" t="s">
        <v>7</v>
      </c>
      <c r="H19" s="44" t="s">
        <v>7</v>
      </c>
      <c r="I19" s="44" t="s">
        <v>7</v>
      </c>
      <c r="J19" s="45" t="s">
        <v>16</v>
      </c>
      <c r="K19" s="44" t="s">
        <v>15</v>
      </c>
      <c r="L19" s="46" t="s">
        <v>17</v>
      </c>
      <c r="M19" s="47" t="s">
        <v>7</v>
      </c>
      <c r="N19" s="84" t="s">
        <v>16</v>
      </c>
      <c r="O19" s="84" t="s">
        <v>15</v>
      </c>
      <c r="P19" s="85" t="s">
        <v>17</v>
      </c>
    </row>
    <row r="20" spans="1:19" ht="15.6" thickTop="1" thickBot="1" x14ac:dyDescent="0.35">
      <c r="A20" s="147" t="s">
        <v>50</v>
      </c>
      <c r="B20" s="148">
        <v>1</v>
      </c>
      <c r="C20" s="149" t="s">
        <v>46</v>
      </c>
      <c r="D20" s="150">
        <v>55</v>
      </c>
      <c r="E20" s="151">
        <v>20</v>
      </c>
      <c r="F20" s="152">
        <v>5.2834400000000006</v>
      </c>
      <c r="G20" s="153">
        <v>36.35</v>
      </c>
      <c r="H20" s="151">
        <v>2.7</v>
      </c>
      <c r="I20" s="154" t="s">
        <v>11</v>
      </c>
      <c r="J20" s="125">
        <v>12.5</v>
      </c>
      <c r="K20" s="151">
        <v>12.5</v>
      </c>
      <c r="L20" s="155">
        <v>14.75</v>
      </c>
      <c r="M20" s="124">
        <f>G20+H20</f>
        <v>39.050000000000004</v>
      </c>
      <c r="N20" s="163">
        <v>12</v>
      </c>
      <c r="O20" s="164">
        <v>12</v>
      </c>
      <c r="P20" s="155">
        <v>15</v>
      </c>
    </row>
    <row r="21" spans="1:19" s="61" customFormat="1" ht="15.6" thickTop="1" thickBot="1" x14ac:dyDescent="0.35">
      <c r="A21" s="141"/>
      <c r="B21" s="142"/>
      <c r="C21" s="143" t="s">
        <v>75</v>
      </c>
      <c r="D21" s="142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6"/>
    </row>
    <row r="22" spans="1:19" ht="15" thickTop="1" x14ac:dyDescent="0.3">
      <c r="A22" s="88" t="s">
        <v>50</v>
      </c>
      <c r="B22" s="63">
        <v>7</v>
      </c>
      <c r="C22" s="127" t="s">
        <v>76</v>
      </c>
      <c r="D22" s="117">
        <v>55</v>
      </c>
      <c r="E22" s="65">
        <f t="shared" ref="E22:E24" si="7">$E$20*B22</f>
        <v>140</v>
      </c>
      <c r="F22" s="100">
        <f t="shared" ref="F22:F24" si="8">$F$20*B22</f>
        <v>36.984080000000006</v>
      </c>
      <c r="G22" s="95">
        <f t="shared" ref="G22:G24" si="9">$G$20*$B22</f>
        <v>254.45000000000002</v>
      </c>
      <c r="H22" s="65">
        <f>$H$20*$B22</f>
        <v>18.900000000000002</v>
      </c>
      <c r="I22" s="65">
        <v>20</v>
      </c>
      <c r="J22" s="68">
        <v>12.5</v>
      </c>
      <c r="K22" s="65">
        <v>12.5</v>
      </c>
      <c r="L22" s="82">
        <f t="shared" ref="L22:L24" si="10">$L$20</f>
        <v>14.75</v>
      </c>
      <c r="M22" s="66">
        <f>ROUND(G22+H22+I22,0)</f>
        <v>293</v>
      </c>
      <c r="N22" s="165">
        <v>48</v>
      </c>
      <c r="O22" s="95">
        <v>40</v>
      </c>
      <c r="P22" s="89">
        <v>20</v>
      </c>
    </row>
    <row r="23" spans="1:19" x14ac:dyDescent="0.3">
      <c r="A23" s="86" t="s">
        <v>50</v>
      </c>
      <c r="B23" s="53">
        <v>8</v>
      </c>
      <c r="C23" s="115" t="s">
        <v>77</v>
      </c>
      <c r="D23" s="110">
        <v>55</v>
      </c>
      <c r="E23" s="7">
        <f t="shared" si="7"/>
        <v>160</v>
      </c>
      <c r="F23" s="91">
        <f t="shared" si="8"/>
        <v>42.267520000000005</v>
      </c>
      <c r="G23" s="96">
        <f t="shared" si="9"/>
        <v>290.8</v>
      </c>
      <c r="H23" s="7">
        <f t="shared" ref="H23:H24" si="11">$H$20*$B23</f>
        <v>21.6</v>
      </c>
      <c r="I23" s="7">
        <v>20</v>
      </c>
      <c r="J23" s="14">
        <v>12.5</v>
      </c>
      <c r="K23" s="7">
        <v>12.5</v>
      </c>
      <c r="L23" s="81">
        <f t="shared" si="10"/>
        <v>14.75</v>
      </c>
      <c r="M23" s="16">
        <f t="shared" ref="M23:M27" si="12">ROUND(G23+H23+I23,0)</f>
        <v>332</v>
      </c>
      <c r="N23" s="160">
        <v>48</v>
      </c>
      <c r="O23" s="95">
        <v>40</v>
      </c>
      <c r="P23" s="87">
        <v>20</v>
      </c>
      <c r="S23" s="67"/>
    </row>
    <row r="24" spans="1:19" x14ac:dyDescent="0.3">
      <c r="A24" s="86" t="s">
        <v>50</v>
      </c>
      <c r="B24" s="53">
        <v>9</v>
      </c>
      <c r="C24" s="115" t="s">
        <v>61</v>
      </c>
      <c r="D24" s="110">
        <v>55</v>
      </c>
      <c r="E24" s="7">
        <f t="shared" si="7"/>
        <v>180</v>
      </c>
      <c r="F24" s="91">
        <f t="shared" si="8"/>
        <v>47.550960000000003</v>
      </c>
      <c r="G24" s="96">
        <f t="shared" si="9"/>
        <v>327.15000000000003</v>
      </c>
      <c r="H24" s="7">
        <f t="shared" si="11"/>
        <v>24.3</v>
      </c>
      <c r="I24" s="7">
        <v>20</v>
      </c>
      <c r="J24" s="14">
        <v>12.5</v>
      </c>
      <c r="K24" s="7">
        <v>12.5</v>
      </c>
      <c r="L24" s="81">
        <f t="shared" si="10"/>
        <v>14.75</v>
      </c>
      <c r="M24" s="16">
        <f t="shared" si="12"/>
        <v>371</v>
      </c>
      <c r="N24" s="160">
        <v>48</v>
      </c>
      <c r="O24" s="95">
        <v>40</v>
      </c>
      <c r="P24" s="87">
        <v>20</v>
      </c>
      <c r="S24" s="67"/>
    </row>
    <row r="25" spans="1:19" x14ac:dyDescent="0.3">
      <c r="A25" s="86" t="s">
        <v>50</v>
      </c>
      <c r="B25" s="53">
        <v>10</v>
      </c>
      <c r="C25" s="115" t="s">
        <v>47</v>
      </c>
      <c r="D25" s="110">
        <v>55</v>
      </c>
      <c r="E25" s="7">
        <f t="shared" ref="E25:E27" si="13">$E$20*B25</f>
        <v>200</v>
      </c>
      <c r="F25" s="91">
        <f t="shared" ref="F25:F27" si="14">$F$20*B25</f>
        <v>52.834400000000002</v>
      </c>
      <c r="G25" s="96">
        <f t="shared" ref="G25:G27" si="15">$G$20*$B25</f>
        <v>363.5</v>
      </c>
      <c r="H25" s="7">
        <f t="shared" ref="H25:H27" si="16">$H$20*$B25</f>
        <v>27</v>
      </c>
      <c r="I25" s="7">
        <v>20</v>
      </c>
      <c r="J25" s="14">
        <v>12.5</v>
      </c>
      <c r="K25" s="7">
        <v>12.5</v>
      </c>
      <c r="L25" s="81">
        <f t="shared" ref="L25:L27" si="17">$L$20</f>
        <v>14.75</v>
      </c>
      <c r="M25" s="16">
        <f t="shared" si="12"/>
        <v>411</v>
      </c>
      <c r="N25" s="160">
        <v>48</v>
      </c>
      <c r="O25" s="95">
        <v>40</v>
      </c>
      <c r="P25" s="87">
        <v>20</v>
      </c>
    </row>
    <row r="26" spans="1:19" x14ac:dyDescent="0.3">
      <c r="A26" s="86" t="s">
        <v>50</v>
      </c>
      <c r="B26" s="53">
        <v>11</v>
      </c>
      <c r="C26" s="115" t="s">
        <v>48</v>
      </c>
      <c r="D26" s="110">
        <v>55</v>
      </c>
      <c r="E26" s="7">
        <f t="shared" si="13"/>
        <v>220</v>
      </c>
      <c r="F26" s="91">
        <f t="shared" si="14"/>
        <v>58.117840000000008</v>
      </c>
      <c r="G26" s="96">
        <f t="shared" si="15"/>
        <v>399.85</v>
      </c>
      <c r="H26" s="7">
        <f t="shared" si="16"/>
        <v>29.700000000000003</v>
      </c>
      <c r="I26" s="7">
        <v>20</v>
      </c>
      <c r="J26" s="14">
        <v>12.5</v>
      </c>
      <c r="K26" s="7">
        <v>12.5</v>
      </c>
      <c r="L26" s="81">
        <f t="shared" si="17"/>
        <v>14.75</v>
      </c>
      <c r="M26" s="16">
        <f t="shared" si="12"/>
        <v>450</v>
      </c>
      <c r="N26" s="160">
        <v>48</v>
      </c>
      <c r="O26" s="95">
        <v>40</v>
      </c>
      <c r="P26" s="87">
        <v>20</v>
      </c>
    </row>
    <row r="27" spans="1:19" ht="15" thickBot="1" x14ac:dyDescent="0.35">
      <c r="A27" s="78" t="s">
        <v>50</v>
      </c>
      <c r="B27" s="77">
        <v>12</v>
      </c>
      <c r="C27" s="116" t="s">
        <v>49</v>
      </c>
      <c r="D27" s="111">
        <v>55</v>
      </c>
      <c r="E27" s="12">
        <f t="shared" si="13"/>
        <v>240</v>
      </c>
      <c r="F27" s="101">
        <f t="shared" si="14"/>
        <v>63.401280000000007</v>
      </c>
      <c r="G27" s="97">
        <f t="shared" si="15"/>
        <v>436.20000000000005</v>
      </c>
      <c r="H27" s="12">
        <f t="shared" si="16"/>
        <v>32.400000000000006</v>
      </c>
      <c r="I27" s="12">
        <v>20</v>
      </c>
      <c r="J27" s="20">
        <v>12.5</v>
      </c>
      <c r="K27" s="12">
        <v>12.5</v>
      </c>
      <c r="L27" s="21">
        <f t="shared" si="17"/>
        <v>14.75</v>
      </c>
      <c r="M27" s="22">
        <f t="shared" si="12"/>
        <v>489</v>
      </c>
      <c r="N27" s="162">
        <v>48</v>
      </c>
      <c r="O27" s="97">
        <v>40</v>
      </c>
      <c r="P27" s="21">
        <v>20</v>
      </c>
    </row>
    <row r="28" spans="1:19" ht="15.6" thickTop="1" thickBot="1" x14ac:dyDescent="0.35">
      <c r="A28" s="39"/>
      <c r="B28" s="51"/>
      <c r="C28" s="32"/>
      <c r="D28" s="51"/>
      <c r="E28" s="23"/>
      <c r="F28" s="23"/>
      <c r="G28" s="23"/>
      <c r="H28" s="23"/>
      <c r="I28" s="24"/>
      <c r="J28" s="23"/>
      <c r="K28" s="23"/>
      <c r="L28" s="23"/>
      <c r="M28" s="23"/>
      <c r="N28" s="23"/>
      <c r="O28" s="23"/>
      <c r="P28" s="40"/>
    </row>
    <row r="29" spans="1:19" ht="15.6" thickTop="1" thickBot="1" x14ac:dyDescent="0.35">
      <c r="A29" s="38"/>
      <c r="B29" s="1"/>
      <c r="C29" s="1"/>
      <c r="D29" s="1" t="s">
        <v>31</v>
      </c>
      <c r="E29" s="1" t="s">
        <v>13</v>
      </c>
      <c r="F29" s="2" t="s">
        <v>13</v>
      </c>
      <c r="G29" s="2" t="s">
        <v>2</v>
      </c>
      <c r="H29" s="2" t="s">
        <v>3</v>
      </c>
      <c r="I29" s="2" t="s">
        <v>4</v>
      </c>
      <c r="J29" s="59"/>
      <c r="K29" s="2" t="s">
        <v>29</v>
      </c>
      <c r="L29" s="60"/>
      <c r="M29" s="6" t="s">
        <v>5</v>
      </c>
      <c r="N29" s="170" t="s">
        <v>10</v>
      </c>
      <c r="O29" s="171"/>
      <c r="P29" s="172"/>
    </row>
    <row r="30" spans="1:19" ht="15.6" thickTop="1" thickBot="1" x14ac:dyDescent="0.35">
      <c r="A30" s="5" t="s">
        <v>35</v>
      </c>
      <c r="B30" s="3" t="s">
        <v>12</v>
      </c>
      <c r="C30" s="3" t="s">
        <v>0</v>
      </c>
      <c r="D30" s="3" t="s">
        <v>30</v>
      </c>
      <c r="E30" s="44" t="s">
        <v>1</v>
      </c>
      <c r="F30" s="44" t="s">
        <v>6</v>
      </c>
      <c r="G30" s="44" t="s">
        <v>7</v>
      </c>
      <c r="H30" s="44" t="s">
        <v>7</v>
      </c>
      <c r="I30" s="44" t="s">
        <v>7</v>
      </c>
      <c r="J30" s="45" t="s">
        <v>16</v>
      </c>
      <c r="K30" s="44" t="s">
        <v>15</v>
      </c>
      <c r="L30" s="46" t="s">
        <v>17</v>
      </c>
      <c r="M30" s="47" t="s">
        <v>7</v>
      </c>
      <c r="N30" s="84" t="s">
        <v>16</v>
      </c>
      <c r="O30" s="84" t="s">
        <v>15</v>
      </c>
      <c r="P30" s="85" t="s">
        <v>17</v>
      </c>
    </row>
    <row r="31" spans="1:19" ht="15.6" thickTop="1" thickBot="1" x14ac:dyDescent="0.35">
      <c r="A31" s="147" t="s">
        <v>45</v>
      </c>
      <c r="B31" s="148">
        <v>1</v>
      </c>
      <c r="C31" s="156" t="s">
        <v>8</v>
      </c>
      <c r="D31" s="148">
        <v>55</v>
      </c>
      <c r="E31" s="151">
        <v>20</v>
      </c>
      <c r="F31" s="151">
        <v>5.2834400000000006</v>
      </c>
      <c r="G31" s="151">
        <v>36.35</v>
      </c>
      <c r="H31" s="151">
        <v>1.7</v>
      </c>
      <c r="I31" s="154" t="s">
        <v>11</v>
      </c>
      <c r="J31" s="125">
        <v>10</v>
      </c>
      <c r="K31" s="151">
        <v>10</v>
      </c>
      <c r="L31" s="155">
        <v>15.75</v>
      </c>
      <c r="M31" s="124">
        <f>SUM(G31+H31)</f>
        <v>38.050000000000004</v>
      </c>
      <c r="N31" s="158">
        <v>11</v>
      </c>
      <c r="O31" s="153">
        <v>11</v>
      </c>
      <c r="P31" s="155">
        <v>16</v>
      </c>
      <c r="S31" s="67"/>
    </row>
    <row r="32" spans="1:19" s="61" customFormat="1" ht="15.6" thickTop="1" thickBot="1" x14ac:dyDescent="0.35">
      <c r="A32" s="141"/>
      <c r="B32" s="142"/>
      <c r="C32" s="143" t="s">
        <v>74</v>
      </c>
      <c r="D32" s="142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6"/>
    </row>
    <row r="33" spans="1:16" ht="15" thickTop="1" x14ac:dyDescent="0.3">
      <c r="A33" s="62" t="s">
        <v>45</v>
      </c>
      <c r="B33" s="63">
        <v>9</v>
      </c>
      <c r="C33" s="64" t="s">
        <v>60</v>
      </c>
      <c r="D33" s="63">
        <v>55</v>
      </c>
      <c r="E33" s="65">
        <f>$E$31*B33</f>
        <v>180</v>
      </c>
      <c r="F33" s="65">
        <f>$F$31*B33</f>
        <v>47.550960000000003</v>
      </c>
      <c r="G33" s="65">
        <f>$G$31*$B33</f>
        <v>327.15000000000003</v>
      </c>
      <c r="H33" s="65">
        <f>$H$31*$B33</f>
        <v>15.299999999999999</v>
      </c>
      <c r="I33" s="65">
        <v>20</v>
      </c>
      <c r="J33" s="68">
        <v>10</v>
      </c>
      <c r="K33" s="65">
        <v>10</v>
      </c>
      <c r="L33" s="82">
        <f t="shared" ref="L33:L40" si="18">$L$31</f>
        <v>15.75</v>
      </c>
      <c r="M33" s="66">
        <f>ROUND(G33+H33+I33,0)</f>
        <v>362</v>
      </c>
      <c r="N33" s="165">
        <v>48</v>
      </c>
      <c r="O33" s="95">
        <v>44</v>
      </c>
      <c r="P33" s="69">
        <v>21</v>
      </c>
    </row>
    <row r="34" spans="1:16" x14ac:dyDescent="0.3">
      <c r="A34" s="13" t="s">
        <v>45</v>
      </c>
      <c r="B34" s="53">
        <v>10</v>
      </c>
      <c r="C34" s="4" t="s">
        <v>53</v>
      </c>
      <c r="D34" s="53">
        <v>55</v>
      </c>
      <c r="E34" s="7">
        <f t="shared" ref="E34:E40" si="19">$E$31*B34</f>
        <v>200</v>
      </c>
      <c r="F34" s="7">
        <f t="shared" ref="F34:F40" si="20">$F$31*B34</f>
        <v>52.834400000000002</v>
      </c>
      <c r="G34" s="7">
        <f t="shared" ref="G34:G40" si="21">$G$31*$B34</f>
        <v>363.5</v>
      </c>
      <c r="H34" s="7">
        <f t="shared" ref="H34:H40" si="22">$H$31*$B34</f>
        <v>17</v>
      </c>
      <c r="I34" s="7">
        <v>20</v>
      </c>
      <c r="J34" s="14">
        <v>10</v>
      </c>
      <c r="K34" s="7">
        <v>10</v>
      </c>
      <c r="L34" s="81">
        <f t="shared" si="18"/>
        <v>15.75</v>
      </c>
      <c r="M34" s="16">
        <f t="shared" ref="M34:M40" si="23">ROUND(G34+H34+I34,0)</f>
        <v>401</v>
      </c>
      <c r="N34" s="161">
        <v>48</v>
      </c>
      <c r="O34" s="96">
        <v>44</v>
      </c>
      <c r="P34" s="15">
        <v>21</v>
      </c>
    </row>
    <row r="35" spans="1:16" x14ac:dyDescent="0.3">
      <c r="A35" s="13" t="s">
        <v>45</v>
      </c>
      <c r="B35" s="53">
        <v>11</v>
      </c>
      <c r="C35" s="4" t="s">
        <v>54</v>
      </c>
      <c r="D35" s="53">
        <v>55</v>
      </c>
      <c r="E35" s="7">
        <f t="shared" si="19"/>
        <v>220</v>
      </c>
      <c r="F35" s="7">
        <f t="shared" si="20"/>
        <v>58.117840000000008</v>
      </c>
      <c r="G35" s="7">
        <f t="shared" si="21"/>
        <v>399.85</v>
      </c>
      <c r="H35" s="7">
        <f t="shared" si="22"/>
        <v>18.7</v>
      </c>
      <c r="I35" s="7">
        <v>20</v>
      </c>
      <c r="J35" s="14">
        <v>10</v>
      </c>
      <c r="K35" s="7">
        <v>10</v>
      </c>
      <c r="L35" s="81">
        <f t="shared" si="18"/>
        <v>15.75</v>
      </c>
      <c r="M35" s="16">
        <f t="shared" si="23"/>
        <v>439</v>
      </c>
      <c r="N35" s="161">
        <v>48</v>
      </c>
      <c r="O35" s="96">
        <v>44</v>
      </c>
      <c r="P35" s="15">
        <v>21</v>
      </c>
    </row>
    <row r="36" spans="1:16" x14ac:dyDescent="0.3">
      <c r="A36" s="13" t="s">
        <v>45</v>
      </c>
      <c r="B36" s="53">
        <v>12</v>
      </c>
      <c r="C36" s="4" t="s">
        <v>55</v>
      </c>
      <c r="D36" s="53">
        <v>55</v>
      </c>
      <c r="E36" s="7">
        <f t="shared" si="19"/>
        <v>240</v>
      </c>
      <c r="F36" s="7">
        <f t="shared" si="20"/>
        <v>63.401280000000007</v>
      </c>
      <c r="G36" s="7">
        <f t="shared" si="21"/>
        <v>436.20000000000005</v>
      </c>
      <c r="H36" s="7">
        <f t="shared" si="22"/>
        <v>20.399999999999999</v>
      </c>
      <c r="I36" s="7">
        <v>20</v>
      </c>
      <c r="J36" s="14">
        <v>10</v>
      </c>
      <c r="K36" s="7">
        <v>10</v>
      </c>
      <c r="L36" s="81">
        <f t="shared" si="18"/>
        <v>15.75</v>
      </c>
      <c r="M36" s="16">
        <f t="shared" si="23"/>
        <v>477</v>
      </c>
      <c r="N36" s="161">
        <v>48</v>
      </c>
      <c r="O36" s="96">
        <v>44</v>
      </c>
      <c r="P36" s="15">
        <v>21</v>
      </c>
    </row>
    <row r="37" spans="1:16" x14ac:dyDescent="0.3">
      <c r="A37" s="13" t="s">
        <v>45</v>
      </c>
      <c r="B37" s="53">
        <v>13</v>
      </c>
      <c r="C37" s="4" t="s">
        <v>56</v>
      </c>
      <c r="D37" s="53">
        <v>55</v>
      </c>
      <c r="E37" s="7">
        <f t="shared" si="19"/>
        <v>260</v>
      </c>
      <c r="F37" s="7">
        <f t="shared" si="20"/>
        <v>68.684720000000013</v>
      </c>
      <c r="G37" s="7">
        <f t="shared" si="21"/>
        <v>472.55</v>
      </c>
      <c r="H37" s="7">
        <f t="shared" si="22"/>
        <v>22.099999999999998</v>
      </c>
      <c r="I37" s="7">
        <v>20</v>
      </c>
      <c r="J37" s="14">
        <v>10</v>
      </c>
      <c r="K37" s="7">
        <v>10</v>
      </c>
      <c r="L37" s="81">
        <f t="shared" si="18"/>
        <v>15.75</v>
      </c>
      <c r="M37" s="16">
        <f t="shared" si="23"/>
        <v>515</v>
      </c>
      <c r="N37" s="161">
        <v>48</v>
      </c>
      <c r="O37" s="96">
        <v>44</v>
      </c>
      <c r="P37" s="15">
        <v>21</v>
      </c>
    </row>
    <row r="38" spans="1:16" x14ac:dyDescent="0.3">
      <c r="A38" s="13" t="s">
        <v>45</v>
      </c>
      <c r="B38" s="53">
        <v>14</v>
      </c>
      <c r="C38" s="4" t="s">
        <v>57</v>
      </c>
      <c r="D38" s="53">
        <v>55</v>
      </c>
      <c r="E38" s="7">
        <f t="shared" si="19"/>
        <v>280</v>
      </c>
      <c r="F38" s="7">
        <f t="shared" si="20"/>
        <v>73.968160000000012</v>
      </c>
      <c r="G38" s="7">
        <f t="shared" si="21"/>
        <v>508.90000000000003</v>
      </c>
      <c r="H38" s="7">
        <f t="shared" si="22"/>
        <v>23.8</v>
      </c>
      <c r="I38" s="7">
        <v>20</v>
      </c>
      <c r="J38" s="14">
        <v>10</v>
      </c>
      <c r="K38" s="7">
        <v>10</v>
      </c>
      <c r="L38" s="81">
        <f t="shared" si="18"/>
        <v>15.75</v>
      </c>
      <c r="M38" s="16">
        <f t="shared" si="23"/>
        <v>553</v>
      </c>
      <c r="N38" s="161">
        <v>48</v>
      </c>
      <c r="O38" s="96">
        <v>44</v>
      </c>
      <c r="P38" s="15">
        <v>21</v>
      </c>
    </row>
    <row r="39" spans="1:16" x14ac:dyDescent="0.3">
      <c r="A39" s="13" t="s">
        <v>45</v>
      </c>
      <c r="B39" s="53">
        <v>15</v>
      </c>
      <c r="C39" s="4" t="s">
        <v>58</v>
      </c>
      <c r="D39" s="53">
        <v>55</v>
      </c>
      <c r="E39" s="7">
        <f t="shared" si="19"/>
        <v>300</v>
      </c>
      <c r="F39" s="7">
        <f t="shared" si="20"/>
        <v>79.25160000000001</v>
      </c>
      <c r="G39" s="7">
        <f t="shared" si="21"/>
        <v>545.25</v>
      </c>
      <c r="H39" s="7">
        <f t="shared" si="22"/>
        <v>25.5</v>
      </c>
      <c r="I39" s="7">
        <v>20</v>
      </c>
      <c r="J39" s="14">
        <v>10</v>
      </c>
      <c r="K39" s="7">
        <v>10</v>
      </c>
      <c r="L39" s="81">
        <f t="shared" si="18"/>
        <v>15.75</v>
      </c>
      <c r="M39" s="16">
        <f t="shared" si="23"/>
        <v>591</v>
      </c>
      <c r="N39" s="161">
        <v>48</v>
      </c>
      <c r="O39" s="96">
        <v>44</v>
      </c>
      <c r="P39" s="15">
        <v>21</v>
      </c>
    </row>
    <row r="40" spans="1:16" ht="15" thickBot="1" x14ac:dyDescent="0.35">
      <c r="A40" s="78" t="s">
        <v>45</v>
      </c>
      <c r="B40" s="77">
        <v>16</v>
      </c>
      <c r="C40" s="11" t="s">
        <v>59</v>
      </c>
      <c r="D40" s="54">
        <v>55</v>
      </c>
      <c r="E40" s="12">
        <f t="shared" si="19"/>
        <v>320</v>
      </c>
      <c r="F40" s="12">
        <f t="shared" si="20"/>
        <v>84.535040000000009</v>
      </c>
      <c r="G40" s="12">
        <f t="shared" si="21"/>
        <v>581.6</v>
      </c>
      <c r="H40" s="12">
        <f t="shared" si="22"/>
        <v>27.2</v>
      </c>
      <c r="I40" s="12">
        <v>20</v>
      </c>
      <c r="J40" s="20">
        <v>10</v>
      </c>
      <c r="K40" s="12">
        <v>10</v>
      </c>
      <c r="L40" s="21">
        <f t="shared" si="18"/>
        <v>15.75</v>
      </c>
      <c r="M40" s="22">
        <f t="shared" si="23"/>
        <v>629</v>
      </c>
      <c r="N40" s="162">
        <v>48</v>
      </c>
      <c r="O40" s="97">
        <v>40</v>
      </c>
      <c r="P40" s="21">
        <v>21</v>
      </c>
    </row>
    <row r="41" spans="1:16" ht="15.6" thickTop="1" thickBot="1" x14ac:dyDescent="0.35">
      <c r="A41" s="39"/>
      <c r="B41" s="51"/>
      <c r="C41" s="32"/>
      <c r="D41" s="51"/>
      <c r="E41" s="23"/>
      <c r="F41" s="23"/>
      <c r="G41" s="23"/>
      <c r="H41" s="23"/>
      <c r="I41" s="24"/>
      <c r="J41" s="23"/>
      <c r="K41" s="23"/>
      <c r="L41" s="23"/>
      <c r="M41" s="23"/>
      <c r="N41" s="23"/>
      <c r="O41" s="23"/>
      <c r="P41" s="40"/>
    </row>
    <row r="42" spans="1:16" ht="15.6" thickTop="1" thickBot="1" x14ac:dyDescent="0.35">
      <c r="A42" s="38"/>
      <c r="B42" s="1"/>
      <c r="C42" s="1"/>
      <c r="D42" s="1" t="s">
        <v>31</v>
      </c>
      <c r="E42" s="1" t="s">
        <v>13</v>
      </c>
      <c r="F42" s="2" t="s">
        <v>13</v>
      </c>
      <c r="G42" s="2" t="s">
        <v>2</v>
      </c>
      <c r="H42" s="2" t="s">
        <v>3</v>
      </c>
      <c r="I42" s="2" t="s">
        <v>4</v>
      </c>
      <c r="J42" s="59"/>
      <c r="K42" s="2" t="s">
        <v>29</v>
      </c>
      <c r="L42" s="60"/>
      <c r="M42" s="6" t="s">
        <v>5</v>
      </c>
      <c r="N42" s="170" t="s">
        <v>10</v>
      </c>
      <c r="O42" s="171"/>
      <c r="P42" s="172"/>
    </row>
    <row r="43" spans="1:16" ht="15.6" thickTop="1" thickBot="1" x14ac:dyDescent="0.35">
      <c r="A43" s="5" t="s">
        <v>35</v>
      </c>
      <c r="B43" s="3" t="s">
        <v>12</v>
      </c>
      <c r="C43" s="3" t="s">
        <v>0</v>
      </c>
      <c r="D43" s="3" t="s">
        <v>30</v>
      </c>
      <c r="E43" s="44" t="s">
        <v>1</v>
      </c>
      <c r="F43" s="44" t="s">
        <v>6</v>
      </c>
      <c r="G43" s="44" t="s">
        <v>7</v>
      </c>
      <c r="H43" s="44" t="s">
        <v>7</v>
      </c>
      <c r="I43" s="44" t="s">
        <v>7</v>
      </c>
      <c r="J43" s="45" t="s">
        <v>16</v>
      </c>
      <c r="K43" s="44" t="s">
        <v>15</v>
      </c>
      <c r="L43" s="46" t="s">
        <v>17</v>
      </c>
      <c r="M43" s="47" t="s">
        <v>7</v>
      </c>
      <c r="N43" s="45" t="s">
        <v>16</v>
      </c>
      <c r="O43" s="45" t="s">
        <v>15</v>
      </c>
      <c r="P43" s="46" t="s">
        <v>17</v>
      </c>
    </row>
    <row r="44" spans="1:16" ht="15" thickTop="1" x14ac:dyDescent="0.3">
      <c r="A44" s="8" t="s">
        <v>63</v>
      </c>
      <c r="B44" s="74">
        <v>1</v>
      </c>
      <c r="C44" s="9" t="s">
        <v>25</v>
      </c>
      <c r="D44" s="52">
        <v>50</v>
      </c>
      <c r="E44" s="10">
        <v>200</v>
      </c>
      <c r="F44" s="10">
        <v>55</v>
      </c>
      <c r="G44" s="10">
        <v>378</v>
      </c>
      <c r="H44" s="10">
        <v>42</v>
      </c>
      <c r="I44" s="10">
        <v>20</v>
      </c>
      <c r="J44" s="17" t="s">
        <v>11</v>
      </c>
      <c r="K44" s="10">
        <v>23</v>
      </c>
      <c r="L44" s="18">
        <v>35</v>
      </c>
      <c r="M44" s="19">
        <f>SUM(I44+H44+G44)</f>
        <v>440</v>
      </c>
      <c r="N44" s="167">
        <v>48</v>
      </c>
      <c r="O44" s="102">
        <v>46</v>
      </c>
      <c r="P44" s="18">
        <v>40</v>
      </c>
    </row>
    <row r="45" spans="1:16" x14ac:dyDescent="0.3">
      <c r="A45" s="75" t="s">
        <v>63</v>
      </c>
      <c r="B45" s="76">
        <v>2</v>
      </c>
      <c r="C45" s="4" t="s">
        <v>26</v>
      </c>
      <c r="D45" s="53">
        <v>50</v>
      </c>
      <c r="E45" s="7">
        <f t="shared" ref="E45:H47" si="24">$B45*E$44</f>
        <v>400</v>
      </c>
      <c r="F45" s="7">
        <f t="shared" si="24"/>
        <v>110</v>
      </c>
      <c r="G45" s="7">
        <f t="shared" si="24"/>
        <v>756</v>
      </c>
      <c r="H45" s="7">
        <f t="shared" si="24"/>
        <v>84</v>
      </c>
      <c r="I45" s="7">
        <v>20</v>
      </c>
      <c r="J45" s="14" t="s">
        <v>11</v>
      </c>
      <c r="K45" s="7">
        <v>23</v>
      </c>
      <c r="L45" s="15">
        <v>35</v>
      </c>
      <c r="M45" s="16">
        <f>SUM(I45+H45+G45)</f>
        <v>860</v>
      </c>
      <c r="N45" s="161">
        <v>48</v>
      </c>
      <c r="O45" s="96">
        <v>46</v>
      </c>
      <c r="P45" s="15">
        <v>40</v>
      </c>
    </row>
    <row r="46" spans="1:16" x14ac:dyDescent="0.3">
      <c r="A46" s="75" t="s">
        <v>63</v>
      </c>
      <c r="B46" s="76">
        <v>3</v>
      </c>
      <c r="C46" s="4" t="s">
        <v>27</v>
      </c>
      <c r="D46" s="53">
        <v>50</v>
      </c>
      <c r="E46" s="7">
        <f t="shared" si="24"/>
        <v>600</v>
      </c>
      <c r="F46" s="7">
        <f t="shared" si="24"/>
        <v>165</v>
      </c>
      <c r="G46" s="7">
        <f t="shared" si="24"/>
        <v>1134</v>
      </c>
      <c r="H46" s="7">
        <f t="shared" si="24"/>
        <v>126</v>
      </c>
      <c r="I46" s="7">
        <v>20</v>
      </c>
      <c r="J46" s="14" t="s">
        <v>11</v>
      </c>
      <c r="K46" s="7">
        <v>23</v>
      </c>
      <c r="L46" s="15">
        <v>35</v>
      </c>
      <c r="M46" s="16">
        <f>SUM(I46+H46+G46)</f>
        <v>1280</v>
      </c>
      <c r="N46" s="161">
        <v>48</v>
      </c>
      <c r="O46" s="96">
        <v>46</v>
      </c>
      <c r="P46" s="15">
        <v>40</v>
      </c>
    </row>
    <row r="47" spans="1:16" ht="15" thickBot="1" x14ac:dyDescent="0.35">
      <c r="A47" s="78" t="s">
        <v>63</v>
      </c>
      <c r="B47" s="77">
        <v>4</v>
      </c>
      <c r="C47" s="11" t="s">
        <v>28</v>
      </c>
      <c r="D47" s="54">
        <v>50</v>
      </c>
      <c r="E47" s="12">
        <f t="shared" si="24"/>
        <v>800</v>
      </c>
      <c r="F47" s="12">
        <f t="shared" si="24"/>
        <v>220</v>
      </c>
      <c r="G47" s="12">
        <f t="shared" si="24"/>
        <v>1512</v>
      </c>
      <c r="H47" s="12">
        <f t="shared" si="24"/>
        <v>168</v>
      </c>
      <c r="I47" s="12">
        <v>20</v>
      </c>
      <c r="J47" s="20" t="s">
        <v>11</v>
      </c>
      <c r="K47" s="12">
        <v>23</v>
      </c>
      <c r="L47" s="21">
        <v>35</v>
      </c>
      <c r="M47" s="22">
        <f>SUM(I47+H47+G47)</f>
        <v>1700</v>
      </c>
      <c r="N47" s="162">
        <v>48</v>
      </c>
      <c r="O47" s="97">
        <v>46</v>
      </c>
      <c r="P47" s="21">
        <v>40</v>
      </c>
    </row>
    <row r="48" spans="1:16" ht="15.6" thickTop="1" thickBot="1" x14ac:dyDescent="0.35">
      <c r="A48" s="41"/>
      <c r="B48" s="49"/>
      <c r="C48" s="35"/>
      <c r="D48" s="49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/>
    </row>
    <row r="49" spans="1:16" ht="15.6" thickTop="1" thickBot="1" x14ac:dyDescent="0.35">
      <c r="A49" s="25" t="s">
        <v>63</v>
      </c>
      <c r="B49" s="50">
        <v>1</v>
      </c>
      <c r="C49" s="26" t="s">
        <v>9</v>
      </c>
      <c r="D49" s="50">
        <v>50</v>
      </c>
      <c r="E49" s="27">
        <v>1000</v>
      </c>
      <c r="F49" s="27">
        <v>265</v>
      </c>
      <c r="G49" s="27">
        <v>1817.5</v>
      </c>
      <c r="H49" s="27">
        <v>183</v>
      </c>
      <c r="I49" s="28" t="s">
        <v>11</v>
      </c>
      <c r="J49" s="29">
        <v>48</v>
      </c>
      <c r="K49" s="27">
        <v>40</v>
      </c>
      <c r="L49" s="30">
        <v>46</v>
      </c>
      <c r="M49" s="31">
        <v>2000</v>
      </c>
      <c r="N49" s="168">
        <v>48</v>
      </c>
      <c r="O49" s="169">
        <f>K49</f>
        <v>40</v>
      </c>
      <c r="P49" s="30">
        <f>L49</f>
        <v>46</v>
      </c>
    </row>
    <row r="50" spans="1:16" ht="15" thickTop="1" x14ac:dyDescent="0.3">
      <c r="A50" s="39"/>
      <c r="B50" s="79"/>
      <c r="C50" s="80"/>
      <c r="D50" s="79"/>
      <c r="E50" s="23"/>
      <c r="F50" s="23"/>
      <c r="G50" s="23"/>
      <c r="H50" s="23"/>
      <c r="I50" s="24"/>
      <c r="J50" s="23"/>
      <c r="K50" s="23"/>
      <c r="L50" s="23"/>
      <c r="M50" s="23"/>
      <c r="N50" s="23"/>
      <c r="O50" s="23"/>
      <c r="P50" s="40"/>
    </row>
    <row r="51" spans="1:16" ht="15" thickBot="1" x14ac:dyDescent="0.35">
      <c r="A51" s="39"/>
      <c r="B51" s="79"/>
      <c r="C51" s="80"/>
      <c r="D51" s="79"/>
      <c r="E51" s="23"/>
      <c r="F51" s="23"/>
      <c r="G51" s="23"/>
      <c r="H51" s="23"/>
      <c r="I51" s="24"/>
      <c r="J51" s="23"/>
      <c r="K51" s="23"/>
      <c r="L51" s="23"/>
      <c r="M51" s="23"/>
      <c r="N51" s="23"/>
      <c r="O51" s="23"/>
      <c r="P51" s="40"/>
    </row>
    <row r="52" spans="1:16" ht="18.600000000000001" thickTop="1" x14ac:dyDescent="0.35">
      <c r="A52" s="58" t="s">
        <v>23</v>
      </c>
      <c r="B52" s="33"/>
      <c r="C52" s="33"/>
      <c r="D52" s="4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/>
    </row>
    <row r="53" spans="1:16" ht="15.6" x14ac:dyDescent="0.3">
      <c r="A53" s="42" t="s">
        <v>24</v>
      </c>
      <c r="B53" s="35"/>
      <c r="C53" s="35"/>
      <c r="D53" s="49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70" t="s">
        <v>62</v>
      </c>
    </row>
    <row r="54" spans="1:16" x14ac:dyDescent="0.3">
      <c r="A54" s="37" t="s">
        <v>79</v>
      </c>
      <c r="B54" s="35"/>
      <c r="C54" s="35"/>
      <c r="D54" s="49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</row>
    <row r="55" spans="1:16" ht="16.2" thickBot="1" x14ac:dyDescent="0.35">
      <c r="A55" s="43" t="s">
        <v>21</v>
      </c>
      <c r="B55" s="35"/>
      <c r="C55" s="35"/>
      <c r="D55" s="57" t="s">
        <v>32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56"/>
    </row>
    <row r="56" spans="1:16" ht="15.6" thickTop="1" thickBot="1" x14ac:dyDescent="0.35">
      <c r="A56" s="38"/>
      <c r="B56" s="1"/>
      <c r="C56" s="112"/>
      <c r="D56" s="107" t="s">
        <v>31</v>
      </c>
      <c r="E56" s="1" t="s">
        <v>13</v>
      </c>
      <c r="F56" s="98" t="s">
        <v>13</v>
      </c>
      <c r="G56" s="93" t="s">
        <v>2</v>
      </c>
      <c r="H56" s="2" t="s">
        <v>3</v>
      </c>
      <c r="I56" s="2" t="s">
        <v>4</v>
      </c>
      <c r="J56" s="59"/>
      <c r="K56" s="2" t="s">
        <v>29</v>
      </c>
      <c r="L56" s="60"/>
      <c r="M56" s="6" t="s">
        <v>5</v>
      </c>
      <c r="N56" s="170" t="s">
        <v>10</v>
      </c>
      <c r="O56" s="171"/>
      <c r="P56" s="172"/>
    </row>
    <row r="57" spans="1:16" ht="15.6" thickTop="1" thickBot="1" x14ac:dyDescent="0.35">
      <c r="A57" s="5" t="s">
        <v>35</v>
      </c>
      <c r="B57" s="3" t="s">
        <v>12</v>
      </c>
      <c r="C57" s="113" t="s">
        <v>0</v>
      </c>
      <c r="D57" s="108" t="s">
        <v>30</v>
      </c>
      <c r="E57" s="44" t="s">
        <v>1</v>
      </c>
      <c r="F57" s="99" t="s">
        <v>6</v>
      </c>
      <c r="G57" s="94" t="s">
        <v>14</v>
      </c>
      <c r="H57" s="44" t="s">
        <v>14</v>
      </c>
      <c r="I57" s="44" t="s">
        <v>14</v>
      </c>
      <c r="J57" s="45" t="s">
        <v>19</v>
      </c>
      <c r="K57" s="44" t="s">
        <v>18</v>
      </c>
      <c r="L57" s="46" t="s">
        <v>20</v>
      </c>
      <c r="M57" s="47" t="s">
        <v>14</v>
      </c>
      <c r="N57" s="157" t="s">
        <v>19</v>
      </c>
      <c r="O57" s="94" t="s">
        <v>18</v>
      </c>
      <c r="P57" s="46" t="s">
        <v>20</v>
      </c>
    </row>
    <row r="58" spans="1:16" ht="15.6" thickTop="1" thickBot="1" x14ac:dyDescent="0.35">
      <c r="A58" s="25" t="s">
        <v>44</v>
      </c>
      <c r="B58" s="50">
        <v>1</v>
      </c>
      <c r="C58" s="105" t="s">
        <v>33</v>
      </c>
      <c r="D58" s="106">
        <v>65</v>
      </c>
      <c r="E58" s="118">
        <v>4</v>
      </c>
      <c r="F58" s="31">
        <v>1</v>
      </c>
      <c r="G58" s="31">
        <v>2.1</v>
      </c>
      <c r="H58" s="31">
        <f>CONVERT(H7,"lbm","kg")</f>
        <v>0.90718474000000004</v>
      </c>
      <c r="I58" s="31" t="s">
        <v>11</v>
      </c>
      <c r="J58" s="20">
        <v>9.5</v>
      </c>
      <c r="K58" s="12">
        <v>17.5</v>
      </c>
      <c r="L58" s="21">
        <v>28.5</v>
      </c>
      <c r="M58" s="124">
        <f>SUM(G58:I58)</f>
        <v>3.00718474</v>
      </c>
      <c r="N58" s="158">
        <v>10</v>
      </c>
      <c r="O58" s="153">
        <v>18</v>
      </c>
      <c r="P58" s="123">
        <v>29</v>
      </c>
    </row>
    <row r="59" spans="1:16" ht="15.6" thickTop="1" thickBot="1" x14ac:dyDescent="0.35">
      <c r="A59" s="129"/>
      <c r="B59" s="130"/>
      <c r="C59" s="131" t="s">
        <v>51</v>
      </c>
      <c r="D59" s="130"/>
      <c r="E59" s="132"/>
      <c r="F59" s="132"/>
      <c r="G59" s="132"/>
      <c r="H59" s="132"/>
      <c r="I59" s="132"/>
      <c r="J59" s="132"/>
      <c r="K59" s="132"/>
      <c r="L59" s="132"/>
      <c r="M59" s="132"/>
      <c r="N59" s="159"/>
      <c r="O59" s="132"/>
      <c r="P59" s="133"/>
    </row>
    <row r="60" spans="1:16" ht="15" thickTop="1" x14ac:dyDescent="0.3">
      <c r="A60" s="126" t="s">
        <v>44</v>
      </c>
      <c r="B60" s="63">
        <v>9</v>
      </c>
      <c r="C60" s="127" t="s">
        <v>43</v>
      </c>
      <c r="D60" s="117">
        <v>65</v>
      </c>
      <c r="E60" s="128">
        <f>B60*$E$58</f>
        <v>36</v>
      </c>
      <c r="F60" s="100">
        <f>B60*$F$58</f>
        <v>9</v>
      </c>
      <c r="G60" s="95">
        <f>$G$58*B60</f>
        <v>18.900000000000002</v>
      </c>
      <c r="H60" s="65">
        <f>$H$58*B60</f>
        <v>8.1646626600000012</v>
      </c>
      <c r="I60" s="65">
        <v>9.1</v>
      </c>
      <c r="J60" s="68">
        <v>9.5</v>
      </c>
      <c r="K60" s="65">
        <v>17.5</v>
      </c>
      <c r="L60" s="69">
        <v>28.5</v>
      </c>
      <c r="M60" s="66">
        <f>SUM(G60:I60)</f>
        <v>36.164662660000005</v>
      </c>
      <c r="N60" s="160">
        <v>109</v>
      </c>
      <c r="O60" s="95">
        <v>109</v>
      </c>
      <c r="P60" s="100">
        <v>45.5</v>
      </c>
    </row>
    <row r="61" spans="1:16" x14ac:dyDescent="0.3">
      <c r="A61" s="90" t="s">
        <v>44</v>
      </c>
      <c r="B61" s="53">
        <v>10</v>
      </c>
      <c r="C61" s="115" t="s">
        <v>36</v>
      </c>
      <c r="D61" s="110">
        <v>65</v>
      </c>
      <c r="E61" s="119">
        <f t="shared" ref="E61:E67" si="25">B61*$E$58</f>
        <v>40</v>
      </c>
      <c r="F61" s="91">
        <f t="shared" ref="F61:F67" si="26">B61*$F$58</f>
        <v>10</v>
      </c>
      <c r="G61" s="96">
        <f t="shared" ref="G61:G67" si="27">$G$58*B61</f>
        <v>21</v>
      </c>
      <c r="H61" s="65">
        <f>$H$58*B61</f>
        <v>9.0718474000000011</v>
      </c>
      <c r="I61" s="7">
        <v>9.1</v>
      </c>
      <c r="J61" s="14">
        <v>9.5</v>
      </c>
      <c r="K61" s="7">
        <v>17.5</v>
      </c>
      <c r="L61" s="15">
        <v>28.5</v>
      </c>
      <c r="M61" s="16">
        <f t="shared" ref="M61:M67" si="28">SUM(G61:I61)</f>
        <v>39.171847400000004</v>
      </c>
      <c r="N61" s="161">
        <v>109</v>
      </c>
      <c r="O61" s="96">
        <v>109</v>
      </c>
      <c r="P61" s="91">
        <v>45.5</v>
      </c>
    </row>
    <row r="62" spans="1:16" x14ac:dyDescent="0.3">
      <c r="A62" s="90" t="s">
        <v>44</v>
      </c>
      <c r="B62" s="53">
        <v>11</v>
      </c>
      <c r="C62" s="115" t="s">
        <v>37</v>
      </c>
      <c r="D62" s="110">
        <v>65</v>
      </c>
      <c r="E62" s="119">
        <f t="shared" si="25"/>
        <v>44</v>
      </c>
      <c r="F62" s="91">
        <f t="shared" si="26"/>
        <v>11</v>
      </c>
      <c r="G62" s="96">
        <f t="shared" si="27"/>
        <v>23.1</v>
      </c>
      <c r="H62" s="65">
        <f t="shared" ref="H62:H67" si="29">$H$58*B62</f>
        <v>9.979032140000001</v>
      </c>
      <c r="I62" s="7">
        <v>9.1</v>
      </c>
      <c r="J62" s="14">
        <v>9.5</v>
      </c>
      <c r="K62" s="7">
        <v>17.5</v>
      </c>
      <c r="L62" s="15">
        <v>28.5</v>
      </c>
      <c r="M62" s="16">
        <f t="shared" si="28"/>
        <v>42.179032140000004</v>
      </c>
      <c r="N62" s="161">
        <v>109</v>
      </c>
      <c r="O62" s="96">
        <v>109</v>
      </c>
      <c r="P62" s="91">
        <v>45.5</v>
      </c>
    </row>
    <row r="63" spans="1:16" x14ac:dyDescent="0.3">
      <c r="A63" s="90" t="s">
        <v>44</v>
      </c>
      <c r="B63" s="53">
        <v>12</v>
      </c>
      <c r="C63" s="115" t="s">
        <v>38</v>
      </c>
      <c r="D63" s="110">
        <v>65</v>
      </c>
      <c r="E63" s="119">
        <f t="shared" si="25"/>
        <v>48</v>
      </c>
      <c r="F63" s="91">
        <f t="shared" si="26"/>
        <v>12</v>
      </c>
      <c r="G63" s="96">
        <f t="shared" si="27"/>
        <v>25.200000000000003</v>
      </c>
      <c r="H63" s="65">
        <f t="shared" si="29"/>
        <v>10.886216880000001</v>
      </c>
      <c r="I63" s="7">
        <v>9.1</v>
      </c>
      <c r="J63" s="14">
        <v>9.5</v>
      </c>
      <c r="K63" s="7">
        <v>17.5</v>
      </c>
      <c r="L63" s="15">
        <v>28.5</v>
      </c>
      <c r="M63" s="16">
        <f t="shared" si="28"/>
        <v>45.186216880000003</v>
      </c>
      <c r="N63" s="161">
        <v>109</v>
      </c>
      <c r="O63" s="96">
        <v>109</v>
      </c>
      <c r="P63" s="91">
        <v>45.5</v>
      </c>
    </row>
    <row r="64" spans="1:16" x14ac:dyDescent="0.3">
      <c r="A64" s="90" t="s">
        <v>44</v>
      </c>
      <c r="B64" s="53">
        <v>13</v>
      </c>
      <c r="C64" s="115" t="s">
        <v>42</v>
      </c>
      <c r="D64" s="110">
        <v>65</v>
      </c>
      <c r="E64" s="119">
        <f t="shared" si="25"/>
        <v>52</v>
      </c>
      <c r="F64" s="91">
        <f t="shared" si="26"/>
        <v>13</v>
      </c>
      <c r="G64" s="96">
        <f t="shared" si="27"/>
        <v>27.3</v>
      </c>
      <c r="H64" s="65">
        <f t="shared" si="29"/>
        <v>11.793401620000001</v>
      </c>
      <c r="I64" s="7">
        <v>9.1</v>
      </c>
      <c r="J64" s="14">
        <v>9.5</v>
      </c>
      <c r="K64" s="7">
        <v>17.5</v>
      </c>
      <c r="L64" s="15">
        <v>28.5</v>
      </c>
      <c r="M64" s="16">
        <f t="shared" si="28"/>
        <v>48.193401620000003</v>
      </c>
      <c r="N64" s="161">
        <v>109</v>
      </c>
      <c r="O64" s="96">
        <v>109</v>
      </c>
      <c r="P64" s="91">
        <v>45.5</v>
      </c>
    </row>
    <row r="65" spans="1:16" x14ac:dyDescent="0.3">
      <c r="A65" s="90" t="s">
        <v>44</v>
      </c>
      <c r="B65" s="53">
        <v>14</v>
      </c>
      <c r="C65" s="115" t="s">
        <v>39</v>
      </c>
      <c r="D65" s="110">
        <v>65</v>
      </c>
      <c r="E65" s="119">
        <f t="shared" si="25"/>
        <v>56</v>
      </c>
      <c r="F65" s="91">
        <f t="shared" si="26"/>
        <v>14</v>
      </c>
      <c r="G65" s="96">
        <f t="shared" si="27"/>
        <v>29.400000000000002</v>
      </c>
      <c r="H65" s="65">
        <f t="shared" si="29"/>
        <v>12.700586360000001</v>
      </c>
      <c r="I65" s="7">
        <v>9.1</v>
      </c>
      <c r="J65" s="14">
        <v>9.5</v>
      </c>
      <c r="K65" s="7">
        <v>17.5</v>
      </c>
      <c r="L65" s="15">
        <v>28.5</v>
      </c>
      <c r="M65" s="16">
        <f t="shared" si="28"/>
        <v>51.200586360000003</v>
      </c>
      <c r="N65" s="161">
        <v>109</v>
      </c>
      <c r="O65" s="96">
        <v>109</v>
      </c>
      <c r="P65" s="91">
        <v>45.5</v>
      </c>
    </row>
    <row r="66" spans="1:16" x14ac:dyDescent="0.3">
      <c r="A66" s="90" t="s">
        <v>44</v>
      </c>
      <c r="B66" s="53">
        <v>15</v>
      </c>
      <c r="C66" s="115" t="s">
        <v>40</v>
      </c>
      <c r="D66" s="110">
        <v>65</v>
      </c>
      <c r="E66" s="119">
        <f t="shared" si="25"/>
        <v>60</v>
      </c>
      <c r="F66" s="91">
        <f t="shared" si="26"/>
        <v>15</v>
      </c>
      <c r="G66" s="96">
        <f t="shared" si="27"/>
        <v>31.5</v>
      </c>
      <c r="H66" s="65">
        <f t="shared" si="29"/>
        <v>13.607771100000001</v>
      </c>
      <c r="I66" s="7">
        <v>9.1</v>
      </c>
      <c r="J66" s="14">
        <v>9.5</v>
      </c>
      <c r="K66" s="7">
        <v>17.5</v>
      </c>
      <c r="L66" s="15">
        <v>28.5</v>
      </c>
      <c r="M66" s="16">
        <f t="shared" si="28"/>
        <v>54.207771100000002</v>
      </c>
      <c r="N66" s="161">
        <v>109</v>
      </c>
      <c r="O66" s="96">
        <v>109</v>
      </c>
      <c r="P66" s="91">
        <v>45.5</v>
      </c>
    </row>
    <row r="67" spans="1:16" ht="15" thickBot="1" x14ac:dyDescent="0.35">
      <c r="A67" s="78" t="s">
        <v>44</v>
      </c>
      <c r="B67" s="77">
        <v>16</v>
      </c>
      <c r="C67" s="116" t="s">
        <v>41</v>
      </c>
      <c r="D67" s="111">
        <v>65</v>
      </c>
      <c r="E67" s="120">
        <f t="shared" si="25"/>
        <v>64</v>
      </c>
      <c r="F67" s="101">
        <f t="shared" si="26"/>
        <v>16</v>
      </c>
      <c r="G67" s="97">
        <f t="shared" si="27"/>
        <v>33.6</v>
      </c>
      <c r="H67" s="12">
        <f t="shared" si="29"/>
        <v>14.514955840000001</v>
      </c>
      <c r="I67" s="12">
        <v>9.1</v>
      </c>
      <c r="J67" s="20">
        <v>9.5</v>
      </c>
      <c r="K67" s="12">
        <v>17.5</v>
      </c>
      <c r="L67" s="21">
        <v>28.5</v>
      </c>
      <c r="M67" s="22">
        <f t="shared" si="28"/>
        <v>57.214955840000002</v>
      </c>
      <c r="N67" s="162">
        <v>109</v>
      </c>
      <c r="O67" s="97">
        <v>109</v>
      </c>
      <c r="P67" s="21">
        <v>45.5</v>
      </c>
    </row>
    <row r="68" spans="1:16" ht="15.6" thickTop="1" thickBot="1" x14ac:dyDescent="0.35">
      <c r="A68" s="39"/>
      <c r="B68" s="51"/>
      <c r="C68" s="32"/>
      <c r="D68" s="51"/>
      <c r="E68" s="23"/>
      <c r="F68" s="23"/>
      <c r="G68" s="23"/>
      <c r="H68" s="23"/>
      <c r="I68" s="24"/>
      <c r="J68" s="23"/>
      <c r="K68" s="23"/>
      <c r="L68" s="23"/>
      <c r="M68" s="23"/>
      <c r="N68" s="23"/>
      <c r="O68" s="23"/>
      <c r="P68" s="40"/>
    </row>
    <row r="69" spans="1:16" ht="15.6" thickTop="1" thickBot="1" x14ac:dyDescent="0.35">
      <c r="A69" s="38"/>
      <c r="B69" s="1"/>
      <c r="C69" s="112"/>
      <c r="D69" s="107" t="s">
        <v>31</v>
      </c>
      <c r="E69" s="1" t="s">
        <v>13</v>
      </c>
      <c r="F69" s="98" t="s">
        <v>13</v>
      </c>
      <c r="G69" s="93" t="s">
        <v>2</v>
      </c>
      <c r="H69" s="2" t="s">
        <v>3</v>
      </c>
      <c r="I69" s="2" t="s">
        <v>4</v>
      </c>
      <c r="J69" s="59"/>
      <c r="K69" s="2" t="s">
        <v>29</v>
      </c>
      <c r="L69" s="60"/>
      <c r="M69" s="6" t="s">
        <v>5</v>
      </c>
      <c r="N69" s="170" t="s">
        <v>10</v>
      </c>
      <c r="O69" s="171"/>
      <c r="P69" s="172"/>
    </row>
    <row r="70" spans="1:16" ht="15.6" thickTop="1" thickBot="1" x14ac:dyDescent="0.35">
      <c r="A70" s="5" t="s">
        <v>35</v>
      </c>
      <c r="B70" s="3" t="s">
        <v>12</v>
      </c>
      <c r="C70" s="113" t="s">
        <v>0</v>
      </c>
      <c r="D70" s="108" t="s">
        <v>30</v>
      </c>
      <c r="E70" s="44" t="s">
        <v>1</v>
      </c>
      <c r="F70" s="99" t="s">
        <v>6</v>
      </c>
      <c r="G70" s="94" t="s">
        <v>14</v>
      </c>
      <c r="H70" s="44" t="s">
        <v>14</v>
      </c>
      <c r="I70" s="44" t="s">
        <v>14</v>
      </c>
      <c r="J70" s="45" t="s">
        <v>19</v>
      </c>
      <c r="K70" s="44" t="s">
        <v>18</v>
      </c>
      <c r="L70" s="46" t="s">
        <v>20</v>
      </c>
      <c r="M70" s="47" t="s">
        <v>14</v>
      </c>
      <c r="N70" s="45" t="s">
        <v>19</v>
      </c>
      <c r="O70" s="45" t="s">
        <v>18</v>
      </c>
      <c r="P70" s="46" t="s">
        <v>20</v>
      </c>
    </row>
    <row r="71" spans="1:16" ht="15.6" thickTop="1" thickBot="1" x14ac:dyDescent="0.35">
      <c r="A71" s="25" t="s">
        <v>50</v>
      </c>
      <c r="B71" s="50">
        <v>1</v>
      </c>
      <c r="C71" s="105" t="s">
        <v>46</v>
      </c>
      <c r="D71" s="106">
        <v>55</v>
      </c>
      <c r="E71" s="118">
        <v>20</v>
      </c>
      <c r="F71" s="31">
        <v>5.2834400000000006</v>
      </c>
      <c r="G71" s="31">
        <v>16</v>
      </c>
      <c r="H71" s="31">
        <v>2</v>
      </c>
      <c r="I71" s="31" t="s">
        <v>11</v>
      </c>
      <c r="J71" s="20">
        <v>31.5</v>
      </c>
      <c r="K71" s="12">
        <v>31.5</v>
      </c>
      <c r="L71" s="123">
        <v>37.5</v>
      </c>
      <c r="M71" s="124">
        <v>18</v>
      </c>
      <c r="N71" s="163">
        <v>32</v>
      </c>
      <c r="O71" s="164">
        <v>32</v>
      </c>
      <c r="P71" s="123">
        <v>38</v>
      </c>
    </row>
    <row r="72" spans="1:16" ht="15.6" thickTop="1" thickBot="1" x14ac:dyDescent="0.35">
      <c r="A72" s="129"/>
      <c r="B72" s="130"/>
      <c r="C72" s="131" t="s">
        <v>52</v>
      </c>
      <c r="D72" s="130"/>
      <c r="E72" s="132"/>
      <c r="F72" s="132"/>
      <c r="G72" s="134"/>
      <c r="H72" s="134"/>
      <c r="I72" s="134"/>
      <c r="J72" s="132"/>
      <c r="K72" s="132"/>
      <c r="L72" s="134"/>
      <c r="M72" s="134"/>
      <c r="N72" s="134"/>
      <c r="O72" s="134"/>
      <c r="P72" s="135"/>
    </row>
    <row r="73" spans="1:16" ht="15" thickTop="1" x14ac:dyDescent="0.3">
      <c r="A73" s="62" t="s">
        <v>50</v>
      </c>
      <c r="B73" s="63">
        <v>7</v>
      </c>
      <c r="C73" s="127" t="s">
        <v>76</v>
      </c>
      <c r="D73" s="117">
        <v>55</v>
      </c>
      <c r="E73" s="128">
        <f>$E$71*B73</f>
        <v>140</v>
      </c>
      <c r="F73" s="100">
        <f>$F$20*B73</f>
        <v>36.984080000000006</v>
      </c>
      <c r="G73" s="95">
        <f>B73*$G$71</f>
        <v>112</v>
      </c>
      <c r="H73" s="65">
        <f>CONVERT(H22,"lbm","kg")</f>
        <v>8.5728957930000025</v>
      </c>
      <c r="I73" s="65">
        <v>9.1</v>
      </c>
      <c r="J73" s="68">
        <v>31.5</v>
      </c>
      <c r="K73" s="65">
        <v>31.5</v>
      </c>
      <c r="L73" s="69">
        <v>37.5</v>
      </c>
      <c r="M73" s="66">
        <f>SUM(G73:I73)</f>
        <v>129.67289579300001</v>
      </c>
      <c r="N73" s="165">
        <v>109</v>
      </c>
      <c r="O73" s="95">
        <v>109</v>
      </c>
      <c r="P73" s="69">
        <v>54.5</v>
      </c>
    </row>
    <row r="74" spans="1:16" x14ac:dyDescent="0.3">
      <c r="A74" s="13" t="s">
        <v>50</v>
      </c>
      <c r="B74" s="53">
        <v>8</v>
      </c>
      <c r="C74" s="115" t="s">
        <v>77</v>
      </c>
      <c r="D74" s="110">
        <v>55</v>
      </c>
      <c r="E74" s="119">
        <f t="shared" ref="E74:E78" si="30">$E$71*B74</f>
        <v>160</v>
      </c>
      <c r="F74" s="91">
        <f t="shared" ref="F74:F78" si="31">$F$20*B74</f>
        <v>42.267520000000005</v>
      </c>
      <c r="G74" s="96">
        <f t="shared" ref="G74:G78" si="32">B74*$G$71</f>
        <v>128</v>
      </c>
      <c r="H74" s="7">
        <f t="shared" ref="H74" si="33">CONVERT(H23,"lbm","kg")</f>
        <v>9.7975951920000011</v>
      </c>
      <c r="I74" s="7">
        <v>9.1</v>
      </c>
      <c r="J74" s="14">
        <v>31.5</v>
      </c>
      <c r="K74" s="7">
        <v>31.5</v>
      </c>
      <c r="L74" s="15">
        <v>37.5</v>
      </c>
      <c r="M74" s="16">
        <f t="shared" ref="M74:M78" si="34">SUM(G74:I74)</f>
        <v>146.89759519199998</v>
      </c>
      <c r="N74" s="161">
        <v>109</v>
      </c>
      <c r="O74" s="96">
        <v>109</v>
      </c>
      <c r="P74" s="15">
        <v>54.5</v>
      </c>
    </row>
    <row r="75" spans="1:16" x14ac:dyDescent="0.3">
      <c r="A75" s="13" t="s">
        <v>50</v>
      </c>
      <c r="B75" s="53">
        <v>9</v>
      </c>
      <c r="C75" s="115" t="s">
        <v>61</v>
      </c>
      <c r="D75" s="110">
        <v>55</v>
      </c>
      <c r="E75" s="119">
        <f t="shared" si="30"/>
        <v>180</v>
      </c>
      <c r="F75" s="91">
        <f t="shared" si="31"/>
        <v>47.550960000000003</v>
      </c>
      <c r="G75" s="96">
        <f t="shared" si="32"/>
        <v>144</v>
      </c>
      <c r="H75" s="7">
        <f t="shared" ref="H75" si="35">CONVERT(H24,"lbm","kg")</f>
        <v>11.022294591</v>
      </c>
      <c r="I75" s="7">
        <v>9.1</v>
      </c>
      <c r="J75" s="14">
        <v>31.5</v>
      </c>
      <c r="K75" s="7">
        <v>31.5</v>
      </c>
      <c r="L75" s="15">
        <v>37.5</v>
      </c>
      <c r="M75" s="16">
        <f t="shared" si="34"/>
        <v>164.12229459099999</v>
      </c>
      <c r="N75" s="161">
        <v>109</v>
      </c>
      <c r="O75" s="96">
        <v>109</v>
      </c>
      <c r="P75" s="15">
        <v>54.5</v>
      </c>
    </row>
    <row r="76" spans="1:16" x14ac:dyDescent="0.3">
      <c r="A76" s="13" t="s">
        <v>50</v>
      </c>
      <c r="B76" s="53">
        <v>10</v>
      </c>
      <c r="C76" s="115" t="s">
        <v>47</v>
      </c>
      <c r="D76" s="110">
        <v>55</v>
      </c>
      <c r="E76" s="119">
        <f t="shared" si="30"/>
        <v>200</v>
      </c>
      <c r="F76" s="91">
        <f t="shared" si="31"/>
        <v>52.834400000000002</v>
      </c>
      <c r="G76" s="95">
        <f t="shared" si="32"/>
        <v>160</v>
      </c>
      <c r="H76" s="7">
        <f t="shared" ref="H76" si="36">CONVERT(H25,"lbm","kg")</f>
        <v>12.246993990000002</v>
      </c>
      <c r="I76" s="7">
        <v>9.1</v>
      </c>
      <c r="J76" s="14">
        <v>31.5</v>
      </c>
      <c r="K76" s="7">
        <v>31.5</v>
      </c>
      <c r="L76" s="15">
        <v>37.5</v>
      </c>
      <c r="M76" s="16">
        <f t="shared" si="34"/>
        <v>181.34699398999999</v>
      </c>
      <c r="N76" s="161">
        <v>109</v>
      </c>
      <c r="O76" s="96">
        <v>109</v>
      </c>
      <c r="P76" s="15">
        <v>54.5</v>
      </c>
    </row>
    <row r="77" spans="1:16" x14ac:dyDescent="0.3">
      <c r="A77" s="13" t="s">
        <v>50</v>
      </c>
      <c r="B77" s="53">
        <v>11</v>
      </c>
      <c r="C77" s="115" t="s">
        <v>48</v>
      </c>
      <c r="D77" s="110">
        <v>55</v>
      </c>
      <c r="E77" s="119">
        <f t="shared" si="30"/>
        <v>220</v>
      </c>
      <c r="F77" s="91">
        <f t="shared" si="31"/>
        <v>58.117840000000008</v>
      </c>
      <c r="G77" s="96">
        <f t="shared" si="32"/>
        <v>176</v>
      </c>
      <c r="H77" s="7">
        <f t="shared" ref="H77" si="37">CONVERT(H26,"lbm","kg")</f>
        <v>13.471693389000002</v>
      </c>
      <c r="I77" s="7">
        <v>9.1</v>
      </c>
      <c r="J77" s="14">
        <v>31.5</v>
      </c>
      <c r="K77" s="7">
        <v>31.5</v>
      </c>
      <c r="L77" s="15">
        <v>37.5</v>
      </c>
      <c r="M77" s="16">
        <f t="shared" si="34"/>
        <v>198.57169338899999</v>
      </c>
      <c r="N77" s="161">
        <v>109</v>
      </c>
      <c r="O77" s="96">
        <v>109</v>
      </c>
      <c r="P77" s="15">
        <v>54.5</v>
      </c>
    </row>
    <row r="78" spans="1:16" ht="15" thickBot="1" x14ac:dyDescent="0.35">
      <c r="A78" s="78" t="s">
        <v>50</v>
      </c>
      <c r="B78" s="77">
        <v>12</v>
      </c>
      <c r="C78" s="116" t="s">
        <v>49</v>
      </c>
      <c r="D78" s="111">
        <v>55</v>
      </c>
      <c r="E78" s="120">
        <f t="shared" si="30"/>
        <v>240</v>
      </c>
      <c r="F78" s="101">
        <f t="shared" si="31"/>
        <v>63.401280000000007</v>
      </c>
      <c r="G78" s="97">
        <f t="shared" si="32"/>
        <v>192</v>
      </c>
      <c r="H78" s="12">
        <f t="shared" ref="H78" si="38">CONVERT(H27,"lbm","kg")</f>
        <v>14.696392788000002</v>
      </c>
      <c r="I78" s="12">
        <v>9.1</v>
      </c>
      <c r="J78" s="20">
        <v>31.5</v>
      </c>
      <c r="K78" s="12">
        <v>31.5</v>
      </c>
      <c r="L78" s="21">
        <v>37.5</v>
      </c>
      <c r="M78" s="22">
        <f t="shared" si="34"/>
        <v>215.79639278799999</v>
      </c>
      <c r="N78" s="162">
        <v>109</v>
      </c>
      <c r="O78" s="97">
        <v>109</v>
      </c>
      <c r="P78" s="21">
        <v>54.5</v>
      </c>
    </row>
    <row r="79" spans="1:16" ht="15.6" thickTop="1" thickBot="1" x14ac:dyDescent="0.35">
      <c r="A79" s="39"/>
      <c r="B79" s="51"/>
      <c r="C79" s="32"/>
      <c r="D79" s="51"/>
      <c r="E79" s="23"/>
      <c r="F79" s="23"/>
      <c r="G79" s="23"/>
      <c r="H79" s="23"/>
      <c r="I79" s="24"/>
      <c r="J79" s="23"/>
      <c r="K79" s="23"/>
      <c r="L79" s="23"/>
      <c r="M79" s="23"/>
      <c r="N79" s="23"/>
      <c r="O79" s="23"/>
      <c r="P79" s="40"/>
    </row>
    <row r="80" spans="1:16" ht="15.6" thickTop="1" thickBot="1" x14ac:dyDescent="0.35">
      <c r="A80" s="38"/>
      <c r="B80" s="1"/>
      <c r="C80" s="112"/>
      <c r="D80" s="107" t="s">
        <v>31</v>
      </c>
      <c r="E80" s="1" t="s">
        <v>13</v>
      </c>
      <c r="F80" s="98" t="s">
        <v>13</v>
      </c>
      <c r="G80" s="93" t="s">
        <v>2</v>
      </c>
      <c r="H80" s="2" t="s">
        <v>3</v>
      </c>
      <c r="I80" s="2" t="s">
        <v>4</v>
      </c>
      <c r="J80" s="59"/>
      <c r="K80" s="2" t="s">
        <v>29</v>
      </c>
      <c r="L80" s="60"/>
      <c r="M80" s="6" t="s">
        <v>5</v>
      </c>
      <c r="N80" s="170" t="s">
        <v>10</v>
      </c>
      <c r="O80" s="171"/>
      <c r="P80" s="172"/>
    </row>
    <row r="81" spans="1:17" ht="15.6" thickTop="1" thickBot="1" x14ac:dyDescent="0.35">
      <c r="A81" s="5" t="s">
        <v>35</v>
      </c>
      <c r="B81" s="3" t="s">
        <v>12</v>
      </c>
      <c r="C81" s="113" t="s">
        <v>0</v>
      </c>
      <c r="D81" s="108" t="s">
        <v>30</v>
      </c>
      <c r="E81" s="44" t="s">
        <v>1</v>
      </c>
      <c r="F81" s="99" t="s">
        <v>6</v>
      </c>
      <c r="G81" s="94" t="s">
        <v>14</v>
      </c>
      <c r="H81" s="44" t="s">
        <v>14</v>
      </c>
      <c r="I81" s="44" t="s">
        <v>14</v>
      </c>
      <c r="J81" s="45" t="s">
        <v>19</v>
      </c>
      <c r="K81" s="44" t="s">
        <v>18</v>
      </c>
      <c r="L81" s="46" t="s">
        <v>20</v>
      </c>
      <c r="M81" s="47" t="s">
        <v>14</v>
      </c>
      <c r="N81" s="45" t="s">
        <v>19</v>
      </c>
      <c r="O81" s="45" t="s">
        <v>18</v>
      </c>
      <c r="P81" s="46" t="s">
        <v>20</v>
      </c>
    </row>
    <row r="82" spans="1:17" ht="15.6" thickTop="1" thickBot="1" x14ac:dyDescent="0.35">
      <c r="A82" s="71" t="s">
        <v>45</v>
      </c>
      <c r="B82" s="72">
        <v>1</v>
      </c>
      <c r="C82" s="136" t="s">
        <v>8</v>
      </c>
      <c r="D82" s="137">
        <v>55</v>
      </c>
      <c r="E82" s="122">
        <v>20</v>
      </c>
      <c r="F82" s="73">
        <v>5.3</v>
      </c>
      <c r="G82" s="73">
        <f>CONVERT(G31,"lbm","kg")</f>
        <v>16.488082649500001</v>
      </c>
      <c r="H82" s="73">
        <f t="shared" ref="H82" si="39">CONVERT(H31,"lbm","kg")</f>
        <v>0.77110702900000005</v>
      </c>
      <c r="I82" s="73" t="s">
        <v>11</v>
      </c>
      <c r="J82" s="138">
        <v>24.5</v>
      </c>
      <c r="K82" s="139">
        <v>24.5</v>
      </c>
      <c r="L82" s="140">
        <v>40</v>
      </c>
      <c r="M82" s="73">
        <f t="shared" ref="M82" si="40">CONVERT(M31,"lbm","kg")</f>
        <v>17.259189678500004</v>
      </c>
      <c r="N82" s="166">
        <v>25</v>
      </c>
      <c r="O82" s="164">
        <v>25</v>
      </c>
      <c r="P82" s="83">
        <v>41</v>
      </c>
    </row>
    <row r="83" spans="1:17" ht="15.6" thickTop="1" thickBot="1" x14ac:dyDescent="0.35">
      <c r="A83" s="141"/>
      <c r="B83" s="142"/>
      <c r="C83" s="143" t="s">
        <v>34</v>
      </c>
      <c r="D83" s="142"/>
      <c r="E83" s="144"/>
      <c r="F83" s="145"/>
      <c r="G83" s="144"/>
      <c r="H83" s="144"/>
      <c r="I83" s="144"/>
      <c r="J83" s="144"/>
      <c r="K83" s="144"/>
      <c r="L83" s="144"/>
      <c r="M83" s="144"/>
      <c r="N83" s="144"/>
      <c r="O83" s="144"/>
      <c r="P83" s="146"/>
    </row>
    <row r="84" spans="1:17" ht="15" thickTop="1" x14ac:dyDescent="0.3">
      <c r="A84" s="62" t="s">
        <v>45</v>
      </c>
      <c r="B84" s="63">
        <v>9</v>
      </c>
      <c r="C84" s="127" t="s">
        <v>60</v>
      </c>
      <c r="D84" s="117">
        <v>55</v>
      </c>
      <c r="E84" s="128">
        <v>180</v>
      </c>
      <c r="F84" s="100">
        <f>$F$82*B84</f>
        <v>47.699999999999996</v>
      </c>
      <c r="G84" s="95">
        <f>$G$82*B84</f>
        <v>148.39274384550001</v>
      </c>
      <c r="H84" s="65">
        <f>B84*$H$82</f>
        <v>6.9399632610000008</v>
      </c>
      <c r="I84" s="65">
        <v>9.1</v>
      </c>
      <c r="J84" s="68">
        <v>24.5</v>
      </c>
      <c r="K84" s="65">
        <v>24.5</v>
      </c>
      <c r="L84" s="69">
        <v>40</v>
      </c>
      <c r="M84" s="66">
        <f>SUM(G84:I84)</f>
        <v>164.4327071065</v>
      </c>
      <c r="N84" s="165">
        <v>109</v>
      </c>
      <c r="O84" s="95">
        <v>109</v>
      </c>
      <c r="P84" s="69">
        <v>57</v>
      </c>
    </row>
    <row r="85" spans="1:17" x14ac:dyDescent="0.3">
      <c r="A85" s="13" t="s">
        <v>45</v>
      </c>
      <c r="B85" s="53">
        <v>10</v>
      </c>
      <c r="C85" s="115" t="s">
        <v>53</v>
      </c>
      <c r="D85" s="110">
        <v>55</v>
      </c>
      <c r="E85" s="119">
        <v>200</v>
      </c>
      <c r="F85" s="91">
        <f t="shared" ref="F85:F91" si="41">$F$82*B85</f>
        <v>53</v>
      </c>
      <c r="G85" s="96">
        <f t="shared" ref="G85:G91" si="42">$G$82*B85</f>
        <v>164.88082649500001</v>
      </c>
      <c r="H85" s="7">
        <f t="shared" ref="H85:H91" si="43">B85*$H$82</f>
        <v>7.7110702900000003</v>
      </c>
      <c r="I85" s="7">
        <v>9.1</v>
      </c>
      <c r="J85" s="14">
        <v>24.5</v>
      </c>
      <c r="K85" s="7">
        <v>24.5</v>
      </c>
      <c r="L85" s="15">
        <v>40</v>
      </c>
      <c r="M85" s="16">
        <f t="shared" ref="M85:M90" si="44">SUM(G85:I85)</f>
        <v>181.69189678500001</v>
      </c>
      <c r="N85" s="161">
        <v>109</v>
      </c>
      <c r="O85" s="96">
        <v>109</v>
      </c>
      <c r="P85" s="15">
        <v>57</v>
      </c>
    </row>
    <row r="86" spans="1:17" x14ac:dyDescent="0.3">
      <c r="A86" s="13" t="s">
        <v>45</v>
      </c>
      <c r="B86" s="53">
        <v>11</v>
      </c>
      <c r="C86" s="115" t="s">
        <v>54</v>
      </c>
      <c r="D86" s="110">
        <v>55</v>
      </c>
      <c r="E86" s="119">
        <v>220</v>
      </c>
      <c r="F86" s="91">
        <f t="shared" si="41"/>
        <v>58.3</v>
      </c>
      <c r="G86" s="96">
        <f t="shared" si="42"/>
        <v>181.36890914450001</v>
      </c>
      <c r="H86" s="7">
        <f t="shared" si="43"/>
        <v>8.4821773189999998</v>
      </c>
      <c r="I86" s="7">
        <v>9.1</v>
      </c>
      <c r="J86" s="14">
        <v>24.5</v>
      </c>
      <c r="K86" s="7">
        <v>24.5</v>
      </c>
      <c r="L86" s="15">
        <v>40</v>
      </c>
      <c r="M86" s="16">
        <f t="shared" si="44"/>
        <v>198.95108646349999</v>
      </c>
      <c r="N86" s="161">
        <v>109</v>
      </c>
      <c r="O86" s="96">
        <v>109</v>
      </c>
      <c r="P86" s="15">
        <v>57</v>
      </c>
    </row>
    <row r="87" spans="1:17" x14ac:dyDescent="0.3">
      <c r="A87" s="13" t="s">
        <v>45</v>
      </c>
      <c r="B87" s="53">
        <v>12</v>
      </c>
      <c r="C87" s="115" t="s">
        <v>55</v>
      </c>
      <c r="D87" s="110">
        <v>55</v>
      </c>
      <c r="E87" s="119">
        <v>240</v>
      </c>
      <c r="F87" s="91">
        <f t="shared" si="41"/>
        <v>63.599999999999994</v>
      </c>
      <c r="G87" s="96">
        <f t="shared" si="42"/>
        <v>197.85699179400001</v>
      </c>
      <c r="H87" s="7">
        <f t="shared" si="43"/>
        <v>9.2532843480000011</v>
      </c>
      <c r="I87" s="7">
        <v>9.1</v>
      </c>
      <c r="J87" s="14">
        <v>24.5</v>
      </c>
      <c r="K87" s="7">
        <v>24.5</v>
      </c>
      <c r="L87" s="15">
        <v>40</v>
      </c>
      <c r="M87" s="16">
        <f t="shared" si="44"/>
        <v>216.210276142</v>
      </c>
      <c r="N87" s="161">
        <v>109</v>
      </c>
      <c r="O87" s="96">
        <v>109</v>
      </c>
      <c r="P87" s="15">
        <v>57</v>
      </c>
    </row>
    <row r="88" spans="1:17" x14ac:dyDescent="0.3">
      <c r="A88" s="13" t="s">
        <v>45</v>
      </c>
      <c r="B88" s="53">
        <v>13</v>
      </c>
      <c r="C88" s="115" t="s">
        <v>56</v>
      </c>
      <c r="D88" s="110">
        <v>55</v>
      </c>
      <c r="E88" s="119">
        <v>260</v>
      </c>
      <c r="F88" s="91">
        <f t="shared" si="41"/>
        <v>68.899999999999991</v>
      </c>
      <c r="G88" s="96">
        <f t="shared" si="42"/>
        <v>214.34507444350001</v>
      </c>
      <c r="H88" s="7">
        <f t="shared" si="43"/>
        <v>10.024391377000001</v>
      </c>
      <c r="I88" s="7">
        <v>9.1</v>
      </c>
      <c r="J88" s="14">
        <v>24.5</v>
      </c>
      <c r="K88" s="7">
        <v>24.5</v>
      </c>
      <c r="L88" s="15">
        <v>40</v>
      </c>
      <c r="M88" s="16">
        <f t="shared" si="44"/>
        <v>233.46946582050001</v>
      </c>
      <c r="N88" s="161">
        <v>109</v>
      </c>
      <c r="O88" s="96">
        <v>109</v>
      </c>
      <c r="P88" s="15">
        <v>57</v>
      </c>
    </row>
    <row r="89" spans="1:17" x14ac:dyDescent="0.3">
      <c r="A89" s="13" t="s">
        <v>45</v>
      </c>
      <c r="B89" s="53">
        <v>14</v>
      </c>
      <c r="C89" s="115" t="s">
        <v>57</v>
      </c>
      <c r="D89" s="110">
        <v>55</v>
      </c>
      <c r="E89" s="119">
        <v>280</v>
      </c>
      <c r="F89" s="91">
        <f t="shared" si="41"/>
        <v>74.2</v>
      </c>
      <c r="G89" s="96">
        <f t="shared" si="42"/>
        <v>230.83315709300001</v>
      </c>
      <c r="H89" s="7">
        <f t="shared" si="43"/>
        <v>10.795498406</v>
      </c>
      <c r="I89" s="7">
        <v>9.1</v>
      </c>
      <c r="J89" s="14">
        <v>24.5</v>
      </c>
      <c r="K89" s="7">
        <v>24.5</v>
      </c>
      <c r="L89" s="15">
        <v>40</v>
      </c>
      <c r="M89" s="16">
        <f t="shared" si="44"/>
        <v>250.72865549900001</v>
      </c>
      <c r="N89" s="161">
        <v>109</v>
      </c>
      <c r="O89" s="96">
        <v>109</v>
      </c>
      <c r="P89" s="15">
        <v>57</v>
      </c>
    </row>
    <row r="90" spans="1:17" x14ac:dyDescent="0.3">
      <c r="A90" s="13" t="s">
        <v>45</v>
      </c>
      <c r="B90" s="53">
        <v>15</v>
      </c>
      <c r="C90" s="115" t="s">
        <v>58</v>
      </c>
      <c r="D90" s="110">
        <v>55</v>
      </c>
      <c r="E90" s="119">
        <v>300</v>
      </c>
      <c r="F90" s="91">
        <f t="shared" si="41"/>
        <v>79.5</v>
      </c>
      <c r="G90" s="96">
        <f t="shared" si="42"/>
        <v>247.32123974250001</v>
      </c>
      <c r="H90" s="7">
        <f t="shared" si="43"/>
        <v>11.566605435000001</v>
      </c>
      <c r="I90" s="7">
        <v>9.1</v>
      </c>
      <c r="J90" s="14">
        <v>24.5</v>
      </c>
      <c r="K90" s="7">
        <v>24.5</v>
      </c>
      <c r="L90" s="15">
        <v>40</v>
      </c>
      <c r="M90" s="16">
        <f t="shared" si="44"/>
        <v>267.98784517750005</v>
      </c>
      <c r="N90" s="161">
        <v>109</v>
      </c>
      <c r="O90" s="96">
        <v>109</v>
      </c>
      <c r="P90" s="15">
        <v>57</v>
      </c>
    </row>
    <row r="91" spans="1:17" ht="15" thickBot="1" x14ac:dyDescent="0.35">
      <c r="A91" s="78" t="s">
        <v>45</v>
      </c>
      <c r="B91" s="77">
        <v>16</v>
      </c>
      <c r="C91" s="116" t="s">
        <v>59</v>
      </c>
      <c r="D91" s="111">
        <v>55</v>
      </c>
      <c r="E91" s="120">
        <v>320</v>
      </c>
      <c r="F91" s="101">
        <f t="shared" si="41"/>
        <v>84.8</v>
      </c>
      <c r="G91" s="97">
        <f t="shared" si="42"/>
        <v>263.80932239200001</v>
      </c>
      <c r="H91" s="12">
        <f t="shared" si="43"/>
        <v>12.337712464000001</v>
      </c>
      <c r="I91" s="12">
        <v>9.1</v>
      </c>
      <c r="J91" s="20">
        <v>24.5</v>
      </c>
      <c r="K91" s="12">
        <v>24.5</v>
      </c>
      <c r="L91" s="21">
        <v>40</v>
      </c>
      <c r="M91" s="22">
        <f>SUM(G91:I91)</f>
        <v>285.24703485600003</v>
      </c>
      <c r="N91" s="162">
        <v>109</v>
      </c>
      <c r="O91" s="97">
        <v>109</v>
      </c>
      <c r="P91" s="21">
        <v>57</v>
      </c>
    </row>
    <row r="92" spans="1:17" ht="15.6" thickTop="1" thickBot="1" x14ac:dyDescent="0.35">
      <c r="A92" s="39"/>
      <c r="B92" s="51"/>
      <c r="C92" s="32"/>
      <c r="D92" s="51"/>
      <c r="E92" s="23"/>
      <c r="F92" s="23"/>
      <c r="G92" s="23"/>
      <c r="H92" s="23"/>
      <c r="I92" s="24"/>
      <c r="J92" s="23"/>
      <c r="K92" s="23"/>
      <c r="L92" s="23"/>
      <c r="M92" s="23"/>
      <c r="N92" s="23"/>
      <c r="O92" s="23"/>
      <c r="P92" s="40"/>
    </row>
    <row r="93" spans="1:17" ht="15.6" thickTop="1" thickBot="1" x14ac:dyDescent="0.35">
      <c r="A93" s="38"/>
      <c r="B93" s="1"/>
      <c r="C93" s="112"/>
      <c r="D93" s="107" t="s">
        <v>31</v>
      </c>
      <c r="E93" s="1" t="s">
        <v>13</v>
      </c>
      <c r="F93" s="98" t="s">
        <v>13</v>
      </c>
      <c r="G93" s="93" t="s">
        <v>2</v>
      </c>
      <c r="H93" s="2" t="s">
        <v>3</v>
      </c>
      <c r="I93" s="2" t="s">
        <v>4</v>
      </c>
      <c r="J93" s="59"/>
      <c r="K93" s="2" t="s">
        <v>29</v>
      </c>
      <c r="L93" s="60"/>
      <c r="M93" s="6" t="s">
        <v>5</v>
      </c>
      <c r="N93" s="170" t="s">
        <v>10</v>
      </c>
      <c r="O93" s="171"/>
      <c r="P93" s="172"/>
    </row>
    <row r="94" spans="1:17" ht="15.6" thickTop="1" thickBot="1" x14ac:dyDescent="0.35">
      <c r="A94" s="5" t="s">
        <v>35</v>
      </c>
      <c r="B94" s="3" t="s">
        <v>12</v>
      </c>
      <c r="C94" s="113" t="s">
        <v>0</v>
      </c>
      <c r="D94" s="108" t="s">
        <v>30</v>
      </c>
      <c r="E94" s="44" t="s">
        <v>1</v>
      </c>
      <c r="F94" s="99" t="s">
        <v>6</v>
      </c>
      <c r="G94" s="94" t="s">
        <v>14</v>
      </c>
      <c r="H94" s="44" t="s">
        <v>14</v>
      </c>
      <c r="I94" s="44" t="s">
        <v>14</v>
      </c>
      <c r="J94" s="45" t="s">
        <v>19</v>
      </c>
      <c r="K94" s="44" t="s">
        <v>18</v>
      </c>
      <c r="L94" s="46" t="s">
        <v>20</v>
      </c>
      <c r="M94" s="47" t="s">
        <v>14</v>
      </c>
      <c r="N94" s="45" t="s">
        <v>19</v>
      </c>
      <c r="O94" s="45" t="s">
        <v>18</v>
      </c>
      <c r="P94" s="46" t="s">
        <v>20</v>
      </c>
    </row>
    <row r="95" spans="1:17" ht="15" thickTop="1" x14ac:dyDescent="0.3">
      <c r="A95" s="8" t="s">
        <v>63</v>
      </c>
      <c r="B95" s="74">
        <v>1</v>
      </c>
      <c r="C95" s="114" t="s">
        <v>25</v>
      </c>
      <c r="D95" s="109">
        <v>50</v>
      </c>
      <c r="E95" s="121">
        <v>200</v>
      </c>
      <c r="F95" s="103">
        <v>55</v>
      </c>
      <c r="G95" s="102">
        <f>CONVERT(G44,"lbm","kg")</f>
        <v>171.45791586000001</v>
      </c>
      <c r="H95" s="10">
        <f>CONVERT(H44,"lbm","kg")</f>
        <v>19.05087954</v>
      </c>
      <c r="I95" s="10">
        <v>9.1</v>
      </c>
      <c r="J95" s="17" t="s">
        <v>11</v>
      </c>
      <c r="K95" s="10">
        <v>59</v>
      </c>
      <c r="L95" s="18">
        <v>90</v>
      </c>
      <c r="M95" s="19">
        <f>SUM(G95:I95)</f>
        <v>199.60879540000002</v>
      </c>
      <c r="N95" s="167">
        <v>120</v>
      </c>
      <c r="O95" s="102">
        <v>120</v>
      </c>
      <c r="P95" s="18">
        <v>106</v>
      </c>
      <c r="Q95" s="92"/>
    </row>
    <row r="96" spans="1:17" x14ac:dyDescent="0.3">
      <c r="A96" s="75" t="s">
        <v>63</v>
      </c>
      <c r="B96" s="76">
        <v>2</v>
      </c>
      <c r="C96" s="115" t="s">
        <v>26</v>
      </c>
      <c r="D96" s="110">
        <v>50</v>
      </c>
      <c r="E96" s="119">
        <v>400</v>
      </c>
      <c r="F96" s="91">
        <v>110</v>
      </c>
      <c r="G96" s="96">
        <f t="shared" ref="G96:H96" si="45">CONVERT(G45,"lbm","kg")</f>
        <v>342.91583172000003</v>
      </c>
      <c r="H96" s="7">
        <f t="shared" si="45"/>
        <v>38.101759080000001</v>
      </c>
      <c r="I96" s="7">
        <v>9.1</v>
      </c>
      <c r="J96" s="14" t="s">
        <v>11</v>
      </c>
      <c r="K96" s="7">
        <v>59</v>
      </c>
      <c r="L96" s="15">
        <v>90</v>
      </c>
      <c r="M96" s="16">
        <f t="shared" ref="M96:M98" si="46">SUM(G96:I96)</f>
        <v>390.11759080000007</v>
      </c>
      <c r="N96" s="161">
        <v>120</v>
      </c>
      <c r="O96" s="96">
        <v>120</v>
      </c>
      <c r="P96" s="15">
        <v>106</v>
      </c>
    </row>
    <row r="97" spans="1:16" x14ac:dyDescent="0.3">
      <c r="A97" s="75" t="s">
        <v>63</v>
      </c>
      <c r="B97" s="76">
        <v>3</v>
      </c>
      <c r="C97" s="115" t="s">
        <v>27</v>
      </c>
      <c r="D97" s="110">
        <v>50</v>
      </c>
      <c r="E97" s="119">
        <v>600</v>
      </c>
      <c r="F97" s="91">
        <v>165</v>
      </c>
      <c r="G97" s="96">
        <f t="shared" ref="G97:H97" si="47">CONVERT(G46,"lbm","kg")</f>
        <v>514.37374757999999</v>
      </c>
      <c r="H97" s="7">
        <f t="shared" si="47"/>
        <v>57.152638620000005</v>
      </c>
      <c r="I97" s="7">
        <v>9.1</v>
      </c>
      <c r="J97" s="14" t="s">
        <v>11</v>
      </c>
      <c r="K97" s="7">
        <v>59</v>
      </c>
      <c r="L97" s="15">
        <v>90</v>
      </c>
      <c r="M97" s="16">
        <f t="shared" si="46"/>
        <v>580.62638619999996</v>
      </c>
      <c r="N97" s="161">
        <v>120</v>
      </c>
      <c r="O97" s="96">
        <v>120</v>
      </c>
      <c r="P97" s="15">
        <v>106</v>
      </c>
    </row>
    <row r="98" spans="1:16" ht="15" thickBot="1" x14ac:dyDescent="0.35">
      <c r="A98" s="78" t="s">
        <v>63</v>
      </c>
      <c r="B98" s="77">
        <v>4</v>
      </c>
      <c r="C98" s="116" t="s">
        <v>28</v>
      </c>
      <c r="D98" s="111">
        <v>50</v>
      </c>
      <c r="E98" s="120">
        <v>800</v>
      </c>
      <c r="F98" s="101">
        <v>220</v>
      </c>
      <c r="G98" s="97">
        <f>CONVERT(G47,"lbm","kg")</f>
        <v>685.83166344000006</v>
      </c>
      <c r="H98" s="12">
        <f>CONVERT(H47,"lbm","kg")</f>
        <v>76.203518160000002</v>
      </c>
      <c r="I98" s="12">
        <v>9.1</v>
      </c>
      <c r="J98" s="20" t="s">
        <v>11</v>
      </c>
      <c r="K98" s="12">
        <v>59</v>
      </c>
      <c r="L98" s="21">
        <v>90</v>
      </c>
      <c r="M98" s="22">
        <f t="shared" si="46"/>
        <v>771.13518160000012</v>
      </c>
      <c r="N98" s="162">
        <v>120</v>
      </c>
      <c r="O98" s="97">
        <v>120</v>
      </c>
      <c r="P98" s="21">
        <v>106</v>
      </c>
    </row>
    <row r="99" spans="1:16" ht="15.6" thickTop="1" thickBot="1" x14ac:dyDescent="0.35">
      <c r="A99" s="41"/>
      <c r="B99" s="49"/>
      <c r="C99" s="35"/>
      <c r="D99" s="49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6"/>
    </row>
    <row r="100" spans="1:16" ht="15.6" thickTop="1" thickBot="1" x14ac:dyDescent="0.35">
      <c r="A100" s="25" t="s">
        <v>63</v>
      </c>
      <c r="B100" s="50">
        <v>1</v>
      </c>
      <c r="C100" s="105" t="s">
        <v>9</v>
      </c>
      <c r="D100" s="106">
        <v>50</v>
      </c>
      <c r="E100" s="118">
        <v>1000</v>
      </c>
      <c r="F100" s="31">
        <v>264.17200000000003</v>
      </c>
      <c r="G100" s="104">
        <f>CONVERT(G49,"lbm","kg")</f>
        <v>824.40413247499998</v>
      </c>
      <c r="H100" s="27">
        <f>CONVERT(H49,"lbm","kg")</f>
        <v>83.007403710000006</v>
      </c>
      <c r="I100" s="28" t="s">
        <v>11</v>
      </c>
      <c r="J100" s="29">
        <v>122</v>
      </c>
      <c r="K100" s="27">
        <v>102</v>
      </c>
      <c r="L100" s="30">
        <v>117</v>
      </c>
      <c r="M100" s="31">
        <f>SUM(G100:I100)</f>
        <v>907.41153618499993</v>
      </c>
      <c r="N100" s="168">
        <v>122</v>
      </c>
      <c r="O100" s="169">
        <v>102</v>
      </c>
      <c r="P100" s="30">
        <v>117</v>
      </c>
    </row>
    <row r="101" spans="1:16" ht="15" thickTop="1" x14ac:dyDescent="0.3"/>
  </sheetData>
  <mergeCells count="8">
    <mergeCell ref="N69:P69"/>
    <mergeCell ref="N80:P80"/>
    <mergeCell ref="N93:P93"/>
    <mergeCell ref="N5:P5"/>
    <mergeCell ref="N18:P18"/>
    <mergeCell ref="N29:P29"/>
    <mergeCell ref="N42:P42"/>
    <mergeCell ref="N56:P56"/>
  </mergeCells>
  <pageMargins left="0.7" right="0.7" top="0.75" bottom="0.75" header="0.3" footer="0.3"/>
  <pageSetup scale="4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 Shipping Dims &amp; Weights</vt:lpstr>
      <vt:lpstr>'EF Shipping Dims &amp; Weights'!Print_Area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Testa</dc:creator>
  <cp:lastModifiedBy>Gary Testa</cp:lastModifiedBy>
  <cp:lastPrinted>2018-06-08T23:28:22Z</cp:lastPrinted>
  <dcterms:created xsi:type="dcterms:W3CDTF">2018-03-09T18:09:30Z</dcterms:created>
  <dcterms:modified xsi:type="dcterms:W3CDTF">2019-06-13T00:01:10Z</dcterms:modified>
</cp:coreProperties>
</file>